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3575" yWindow="60" windowWidth="14340" windowHeight="12660" tabRatio="624"/>
  </bookViews>
  <sheets>
    <sheet name="ОП 6 - МФ" sheetId="6" r:id="rId1"/>
  </sheets>
  <calcPr calcId="145621"/>
</workbook>
</file>

<file path=xl/calcChain.xml><?xml version="1.0" encoding="utf-8"?>
<calcChain xmlns="http://schemas.openxmlformats.org/spreadsheetml/2006/main">
  <c r="D335" i="6" l="1"/>
  <c r="D334" i="6"/>
  <c r="D333" i="6"/>
  <c r="D310" i="6"/>
  <c r="D309" i="6"/>
  <c r="D308" i="6"/>
  <c r="D284" i="6"/>
  <c r="D283" i="6"/>
  <c r="D272" i="6"/>
  <c r="D271" i="6"/>
  <c r="D270" i="6"/>
  <c r="D222" i="6"/>
  <c r="D207" i="6"/>
  <c r="D206" i="6"/>
  <c r="D205" i="6"/>
  <c r="D179" i="6"/>
  <c r="D178" i="6"/>
  <c r="D177" i="6"/>
  <c r="D164" i="6"/>
  <c r="D163" i="6"/>
  <c r="D162" i="6"/>
  <c r="D150" i="6"/>
  <c r="D149" i="6"/>
  <c r="D148" i="6"/>
  <c r="D136" i="6"/>
  <c r="D135" i="6"/>
  <c r="D134" i="6"/>
  <c r="D123" i="6"/>
  <c r="D122" i="6"/>
  <c r="D121" i="6"/>
  <c r="D99" i="6"/>
  <c r="D98" i="6"/>
  <c r="D97" i="6"/>
  <c r="D96" i="6"/>
  <c r="D84" i="6"/>
  <c r="D83" i="6"/>
  <c r="D85" i="6" s="1"/>
  <c r="A82" i="6"/>
  <c r="A83" i="6" s="1"/>
  <c r="A84" i="6" s="1"/>
  <c r="A85" i="6" s="1"/>
  <c r="A86" i="6" s="1"/>
  <c r="A77" i="6"/>
  <c r="A78" i="6" s="1"/>
  <c r="A79" i="6" s="1"/>
  <c r="A74" i="6"/>
  <c r="A69" i="6"/>
  <c r="A70" i="6" s="1"/>
  <c r="A71" i="6" s="1"/>
  <c r="A64" i="6"/>
  <c r="A65" i="6" s="1"/>
  <c r="A66" i="6" s="1"/>
  <c r="D59" i="6"/>
  <c r="D55" i="6"/>
  <c r="A55" i="6"/>
  <c r="A56" i="6" s="1"/>
  <c r="A57" i="6" s="1"/>
  <c r="A58" i="6" s="1"/>
  <c r="A59" i="6" s="1"/>
  <c r="A60" i="6" s="1"/>
  <c r="D54" i="6"/>
  <c r="D51" i="6"/>
  <c r="D52" i="6" s="1"/>
  <c r="D46" i="6"/>
  <c r="D40" i="6"/>
  <c r="D42" i="6" s="1"/>
  <c r="D31" i="6"/>
  <c r="D35" i="6" s="1"/>
  <c r="D24" i="6"/>
  <c r="D22" i="6"/>
  <c r="D26" i="6" s="1"/>
  <c r="D21" i="6"/>
  <c r="D25" i="6" s="1"/>
  <c r="D18" i="6"/>
  <c r="D43" i="6" l="1"/>
  <c r="D58" i="6"/>
  <c r="D38" i="6"/>
  <c r="D86" i="6"/>
  <c r="D36" i="6"/>
  <c r="D37" i="6"/>
  <c r="D56" i="6"/>
  <c r="D32" i="6"/>
  <c r="D57" i="6" l="1"/>
  <c r="D33" i="6"/>
</calcChain>
</file>

<file path=xl/sharedStrings.xml><?xml version="1.0" encoding="utf-8"?>
<sst xmlns="http://schemas.openxmlformats.org/spreadsheetml/2006/main" count="781" uniqueCount="251">
  <si>
    <t>№ по
 ред</t>
  </si>
  <si>
    <t>Ед.цена
(лв.без ДДС)</t>
  </si>
  <si>
    <t>I</t>
  </si>
  <si>
    <t>1.</t>
  </si>
  <si>
    <t>2.</t>
  </si>
  <si>
    <t>3.</t>
  </si>
  <si>
    <t>4.</t>
  </si>
  <si>
    <t>5.</t>
  </si>
  <si>
    <t>6.</t>
  </si>
  <si>
    <t>7.</t>
  </si>
  <si>
    <t>II.</t>
  </si>
  <si>
    <t>8.</t>
  </si>
  <si>
    <t>9.</t>
  </si>
  <si>
    <t>V.</t>
  </si>
  <si>
    <t xml:space="preserve">ОБЕКТ  № 1- МКБ-Деканат сграда на ул. "Здраве" № 2   </t>
  </si>
  <si>
    <t>ОБЕКТ  № 3- МБК -  Изкърпване, шпакловка и боядисване на двата тунела в двора, подмяна на осветителните тела, изкърпване и боядисване на входовете от страна на б-ца "Майчин дом" и входовете на сградата от ул. Здраве №2 и Анатомичен блок</t>
  </si>
  <si>
    <t>ОБЕКТ № 4 - МФ сграда на ул.Здраве№2 - Ремонт на помещенията на Катедра по клинична патология</t>
  </si>
  <si>
    <t>ПОДОБЕКТ 1 - Лекарски кабинет №250</t>
  </si>
  <si>
    <t>ПОДОБЕКТ 2 - Лаборатория кабинет №251</t>
  </si>
  <si>
    <t>ПОДОБЕКТ 3 - Лекарски кабинет №248</t>
  </si>
  <si>
    <t>ПОДОБЕКТ 4 - Лекарски кабинет №246</t>
  </si>
  <si>
    <t>ПОДОБЕКТ 5 - Лекарски кабинет №247</t>
  </si>
  <si>
    <t>ПОДОБЕКТ 6 - Лекарски кабинет №249</t>
  </si>
  <si>
    <t>ПОДОБЕКТ 7 - Лекарски кабинет №244</t>
  </si>
  <si>
    <t>ПОДОБЕКТ 8 -  Лаборатория кабинет №245</t>
  </si>
  <si>
    <t>10.</t>
  </si>
  <si>
    <t>ПОДОБЕКТ 10 -  Лаборатория кабинет №243</t>
  </si>
  <si>
    <t>11.</t>
  </si>
  <si>
    <t>ПОДОБЕКТ 11 - Лаборатория кабинет №241</t>
  </si>
  <si>
    <t>12.</t>
  </si>
  <si>
    <t>ПОДОБЕКТ 12 -  Лекарски кабинет №242 -Нач. Клиника</t>
  </si>
  <si>
    <t>13.</t>
  </si>
  <si>
    <t>ПОДОБЕКТ 13 - Лекарски кабинет №238 -Секретар</t>
  </si>
  <si>
    <t>14.</t>
  </si>
  <si>
    <t>ПОДОБЕКТ 14 - Стая №239 - ГРТ</t>
  </si>
  <si>
    <t>15.</t>
  </si>
  <si>
    <t>ПОДОБЕКТ 15 - Лаборатория кабинет №224</t>
  </si>
  <si>
    <t>16.</t>
  </si>
  <si>
    <t>ПОДОБЕКТ 16 - Склад - помещение №235</t>
  </si>
  <si>
    <t>17.</t>
  </si>
  <si>
    <t>ПОДОБЕКТ 17 - Лекарски кабинет №233</t>
  </si>
  <si>
    <t>18.</t>
  </si>
  <si>
    <t>ПОДОБЕКТ 18 - Лекарски кабинет №231</t>
  </si>
  <si>
    <t>19.</t>
  </si>
  <si>
    <t>20.</t>
  </si>
  <si>
    <t>21.</t>
  </si>
  <si>
    <t>22.</t>
  </si>
  <si>
    <t>23.</t>
  </si>
  <si>
    <t>24.</t>
  </si>
  <si>
    <t>1</t>
  </si>
  <si>
    <t>III</t>
  </si>
  <si>
    <t>IV</t>
  </si>
  <si>
    <t>Количество</t>
  </si>
  <si>
    <t>Стойност
(лв.без ДДС)</t>
  </si>
  <si>
    <t>Вид СМР</t>
  </si>
  <si>
    <t xml:space="preserve"> Подобект № 1 - Ремонт площадкова канализация</t>
  </si>
  <si>
    <t xml:space="preserve"> Подобект № 2 - Ремонт английски дворове и тротуари</t>
  </si>
  <si>
    <t>Подобект № 3 - Рекултивиране тревни площи</t>
  </si>
  <si>
    <t>ОБЕКТ № 2 - МБК - Деканат на бул. П.Славейков №52 - Ремонт на компрометиране мозайка във флоаето и към стълбищата на Патоанатомичен блок</t>
  </si>
  <si>
    <t>бр.</t>
  </si>
  <si>
    <t>м2</t>
  </si>
  <si>
    <t>м</t>
  </si>
  <si>
    <t>м.</t>
  </si>
  <si>
    <t>м3</t>
  </si>
  <si>
    <t>2</t>
  </si>
  <si>
    <t>3</t>
  </si>
  <si>
    <t>4.1</t>
  </si>
  <si>
    <t>5</t>
  </si>
  <si>
    <t>6</t>
  </si>
  <si>
    <t>4</t>
  </si>
  <si>
    <t>4.2</t>
  </si>
  <si>
    <t>7</t>
  </si>
  <si>
    <t>2.1</t>
  </si>
  <si>
    <t>3.1</t>
  </si>
  <si>
    <t>Доставка и монтаж на порцеланова мивка</t>
  </si>
  <si>
    <t xml:space="preserve"> 10% НЕПРЕДВИДЕНИ БЕЗ ДДС</t>
  </si>
  <si>
    <t>20% ДДС</t>
  </si>
  <si>
    <t>1.1</t>
  </si>
  <si>
    <t>1.2</t>
  </si>
  <si>
    <t>1.3</t>
  </si>
  <si>
    <t>2.2</t>
  </si>
  <si>
    <t>2.3</t>
  </si>
  <si>
    <t>2.4</t>
  </si>
  <si>
    <t>3.2</t>
  </si>
  <si>
    <t>3.3</t>
  </si>
  <si>
    <t>3.4</t>
  </si>
  <si>
    <t>3.5</t>
  </si>
  <si>
    <t>4.3</t>
  </si>
  <si>
    <t xml:space="preserve">Обществена поръчка с предмет: „ИЗВЪРШВАНЕ НА ТЕКУЩ РЕМОНТ НА СГРАДНИЯ ФОНД НА МЕДИЦИНСКИ УНИВЕРСИТЕТ – СОФИЯ  ПО  ШЕСТ ОБОСОБЕНИ ПОЗИЦИИ“  </t>
  </si>
  <si>
    <t>8</t>
  </si>
  <si>
    <t>9</t>
  </si>
  <si>
    <t xml:space="preserve"> </t>
  </si>
  <si>
    <t>ед. мярка</t>
  </si>
  <si>
    <t>I.1.</t>
  </si>
  <si>
    <t xml:space="preserve">Проверка проводимостта и почистване на съществуваща дъждовна канализация (вкл. заустените водосточни тръби) в обхвата на английските дворове до мястото на заустване в уличната(площадковата) канализация </t>
  </si>
  <si>
    <t>I.2.</t>
  </si>
  <si>
    <t xml:space="preserve">МАЛЪК АНГЛИЙСКИ ДВОР </t>
  </si>
  <si>
    <t>Заустване на водосточна тръба към съществуваща дъждовна канализация - заустването се извършва във видимата част с поцинкована тръба - 1,5м., в подземната с  тръба ПВЦ Ф110, вкл. фасонни части, изкоп и уплътнен обратен насип.</t>
  </si>
  <si>
    <t xml:space="preserve">Доставка и монтаж на линеен отводнител с р-ри 130/90мм.,  L= 2 м', с поцинкована метална решетка с клас на натоварване B125, вкл. фасонни части за връзка и бетон -100мм. за основа и по 100мм. от двете страни за укрепване. </t>
  </si>
  <si>
    <t>Траншеен изкоп със средно сечение 0,6/0,8 м за канализация ф110 - заустване линейни отводнители</t>
  </si>
  <si>
    <t>Доставка, полагане и разстилане на пясъчна възглавница с дебелина на пласта 10 см</t>
  </si>
  <si>
    <t>Доставка и монтаж на канализация ПВЦ тръби Ф110/3,2, вкл.сифонни части и всички необходими материали и иконсумативи</t>
  </si>
  <si>
    <t>Направа връзка на новоизграден канал 110мм.ПВЦ, към съществуващ сифон</t>
  </si>
  <si>
    <t xml:space="preserve">Направа на уплътнен обратен насип от земни маси </t>
  </si>
  <si>
    <t>I.3.</t>
  </si>
  <si>
    <t>ГОЛЯМ АНГЛИЙСКИ ДВОР</t>
  </si>
  <si>
    <t xml:space="preserve">Доставка и монтаж на линеен отводнител с р-ри 130/90мм.,  L= 2,5 м', с поцинкована метална решетка с клас на натоварване B125, вкл. фасонни части за връзка и бетон -100мм. за основа и по 100мм. от двете страни за укрепване. </t>
  </si>
  <si>
    <t>Траншеен изкоп със средно сечение 0,6/0,8 м за канализация ф160 - заустване линейни отводнители</t>
  </si>
  <si>
    <t>Доставка и монтаж на канализация ПВЦ тръби Ф160/4, вкл.сифонни части и всички необходими материали иконсумативи</t>
  </si>
  <si>
    <t>м'</t>
  </si>
  <si>
    <t xml:space="preserve">Доставка и полагане на пясък за насип над теме тръба </t>
  </si>
  <si>
    <t>Натоварване и извозване на строителни отпадъци на сметище, включително такса сметище</t>
  </si>
  <si>
    <t>Доставка и монтаж на нов сифон ф100 в английски двор</t>
  </si>
  <si>
    <t xml:space="preserve">Заустване новоизградена наканализация Ф160 към съществуващи РШ в английски двор </t>
  </si>
  <si>
    <t xml:space="preserve">Демонтажни работи </t>
  </si>
  <si>
    <t>Демонтаж на тротоарни плочи в английски двор</t>
  </si>
  <si>
    <t>Изкоп трошенокаменна основа под тротоарна настилка</t>
  </si>
  <si>
    <t xml:space="preserve">Нови настилки </t>
  </si>
  <si>
    <t>Профилиране и уплътняване на земната основа</t>
  </si>
  <si>
    <t xml:space="preserve">Доставка, полагане, разстилане и уплътняване на трошенокаменна фракция с дебелина на пласта 20 см </t>
  </si>
  <si>
    <t>Доставка, полагане и разстилане на пясъчна възглавница с дебелина на пласта 5 см за настилка - английски двор</t>
  </si>
  <si>
    <t>Доставка и полагане на тротоарна настилка - паваж бехатон с дебелина 6 см, включително фугиране с цииментов разтвор</t>
  </si>
  <si>
    <t xml:space="preserve">Нова подпорна стена </t>
  </si>
  <si>
    <t xml:space="preserve">Направа на кофраж за бетонова подпорна стена </t>
  </si>
  <si>
    <t>Анкериране - 20 броя анкери 40 см N16/ на метър,  за бетонова подпорна стена при английски двор</t>
  </si>
  <si>
    <t xml:space="preserve">Доставка и монтаж на армировка за бетонова стена </t>
  </si>
  <si>
    <t>кг</t>
  </si>
  <si>
    <t>Доставка и полагане на бетон В30 за подпорна стена при английски двор</t>
  </si>
  <si>
    <t xml:space="preserve">Обратен насип земни маси  зад нова подпорна стена </t>
  </si>
  <si>
    <t xml:space="preserve">Ремонт на стълбище към английски двор </t>
  </si>
  <si>
    <t>Вароциментова мазилка върху тухлена зидария</t>
  </si>
  <si>
    <t>Ремонт на съществуващ парапет:
- монтаж на вертикална колонка ф3 см -90 см
- монтаж на L профил 30*30*2 - 2 м'
- монтаж на шина 40/4 мм - 36 м'</t>
  </si>
  <si>
    <t>Грундиране с антикорозионен грунд и боядисване с  алкидна боя за метал на съществуващ метален парапет</t>
  </si>
  <si>
    <t>Санитарна резитба на съществуващи дървета около английски дворове</t>
  </si>
  <si>
    <t>Фрезоване и почистване на зелени площи</t>
  </si>
  <si>
    <t>Затревяване, всички етапи, по норма 40гр/м2 тревна смеска и 30гр/м2 амониев нитрат</t>
  </si>
  <si>
    <t>Почистване на основата (основа от съществуваща мозайка)</t>
  </si>
  <si>
    <t xml:space="preserve">Демонтаж на съществуващи первази при стара мозайка </t>
  </si>
  <si>
    <t>Грундиране на основата с бетонконтакт преди монтаж на гранитогрес (Гранитогрес по избор на Възложителя)</t>
  </si>
  <si>
    <t>Доставка и монтаж на настилка от гранитогрес с висока износуостойчивост. Гранитогресът е по избор на Възложителя и се полага след предварително одобрение на мостра.</t>
  </si>
  <si>
    <t>Доставка и монтаж на первази от гранитогрес</t>
  </si>
  <si>
    <t>Доставка и монтаж на преходни лайсни</t>
  </si>
  <si>
    <t>Корекция на съществуващи врати от алум. проил - прерязване на крило, на всяка врата на 5-7мм. над ниво готов под.</t>
  </si>
  <si>
    <t>Подобект 1: Тунел от ул. "Здраве" към Патоанатомия</t>
  </si>
  <si>
    <t>Демонтаж на кабел канали и осветителни тела</t>
  </si>
  <si>
    <t>Прокопаване на канали за съществуващи кабели, включително замонолитването им и изкърпване с мазилка</t>
  </si>
  <si>
    <t>Почистване на основа от минерална мазилка, грундиране и боядисване с жълт фасаген</t>
  </si>
  <si>
    <t xml:space="preserve">Доставка и монтаж на нови осветителни тела, IP 54, за външен монтаж, върху стена </t>
  </si>
  <si>
    <t>Подобект 2: Тунел от вътрешен двор към Александровска болница</t>
  </si>
  <si>
    <t>Блажно боядисване на метална врата</t>
  </si>
  <si>
    <t xml:space="preserve">Подобект 3: Вход към Анатомичен блок </t>
  </si>
  <si>
    <t>Частичен ремонт на хидроизолация при козирка - демонтаж на стара ХИ, доставка и монтаж на нова - един пласт с посипка</t>
  </si>
  <si>
    <t>Подобект 4: Вход към Майчин дом</t>
  </si>
  <si>
    <t>Доставка и монтаж на кабел канал със сечение 80х60 мм</t>
  </si>
  <si>
    <t>Почистване на основа от минерална мазилка, грундиране и боядисване с бял фасаген</t>
  </si>
  <si>
    <t xml:space="preserve">Подобект 5: Ремонт на частите от стените откъм двора на сградите на ул. "Здраве" №2 и Анатомичен блок </t>
  </si>
  <si>
    <t>Почистване и грундиране на соновата - стени и стрехи</t>
  </si>
  <si>
    <t xml:space="preserve">Почистване и грундиране на оновата - страници при отвори </t>
  </si>
  <si>
    <t>Шпакловане на съществуваща мазилка със стъклофибърна мрежа - стени и стрехи</t>
  </si>
  <si>
    <t>Шпакловане на съществуваща мазилка със стъклофибърна мрежа - страници при отвори</t>
  </si>
  <si>
    <t xml:space="preserve">Полагане на минерална мазилка по стени и стрехи - 1,5 мм, цвял жълт </t>
  </si>
  <si>
    <t xml:space="preserve">Полагане на минерална мазилка по страници на отвори - 1,5 мм, цвял жълт </t>
  </si>
  <si>
    <t>Демонтаж на балатум</t>
  </si>
  <si>
    <t>Демонтаж на фаянсови плочки</t>
  </si>
  <si>
    <t>Изнасяне на мебели в коридор</t>
  </si>
  <si>
    <t>Боядисване с латекс по стени, включително грундиране и частична шпакловка при необходимост на определени места</t>
  </si>
  <si>
    <t>Горното при обръщане около врата</t>
  </si>
  <si>
    <t>Боядисване с латекс по тавани, включително грундиране и частична шпакловка при необходимост на определени места</t>
  </si>
  <si>
    <t>Доставка и монтаж на фаянсови плочки около мивка</t>
  </si>
  <si>
    <t>Доставка и монтаж на XPS 50 мм топлоизолация •плътност λ: 0.029 по под</t>
  </si>
  <si>
    <t>Направа на армирана със стоманена електрозаварена мрежа ф 5 - 100/100мм.  цeментова замазка 40 мм</t>
  </si>
  <si>
    <t>Доставка и полагане на подложка Фибранова подложка XPS 3мм</t>
  </si>
  <si>
    <t>Доставка и полагане на ламиниран паркет клас 32 / АС4 – Подходящ за силно натоварени жилищни помещения и умерено натоварени обществени помещения.вкл. Первзи</t>
  </si>
  <si>
    <t>Демонтаж на стари чугунени радиатори, вкл. изнасяне извън сградата</t>
  </si>
  <si>
    <t>Доставка и монтаж алуминиев радиатор с 14 глидера Н-600 мм., комплект с включени конзоли,радиаторен вентил 1/2", мех.обезвъздушител, термоглава, вкл. 2 крана и преработка на аншлуси при необходимост.</t>
  </si>
  <si>
    <t>Доставка и монтаж на подови плочки гранитогрес</t>
  </si>
  <si>
    <t>Доставка и монтаж на подови первази гранитогрес 80 мм</t>
  </si>
  <si>
    <t>Доставка и монтаж на кухненска мивка с размери 480/500/300  Изработена от  нераждаема стомана с шкаф , вкл. сифон</t>
  </si>
  <si>
    <t>Демонтаж на стари чугунени радиатори, вкл. Изнасяне извън сградата</t>
  </si>
  <si>
    <t>Силикониране подпрозоречни первази</t>
  </si>
  <si>
    <t xml:space="preserve">Саморазливна замазка по под </t>
  </si>
  <si>
    <t>Зазиждане на врата 80/200 - отвор между помещения 247 и 249</t>
  </si>
  <si>
    <t>Доставка и монтаж на едноръкохватков смесител  -  за стенен монтаж</t>
  </si>
  <si>
    <t>ПОДОБЕКТ 9 - Лекарски кабинет №242 - Консултативен</t>
  </si>
  <si>
    <t>Доставка и монтаж на сифон под мивка на твърда връзка</t>
  </si>
  <si>
    <t>Демонтаж на дървен паркет</t>
  </si>
  <si>
    <t>Доставка и полагане на подложка Фибранова подложка XPS 5мм</t>
  </si>
  <si>
    <t>Доставка и полагане на ламиниран паркет клас 32 / АС4 – Подходящ за силно натоварени жилищни помещения и умерено натоварени обществени помещения, вкл. Первзи</t>
  </si>
  <si>
    <t xml:space="preserve">Доставка и монтаж растерен окачен  таван тип "Армстронг" - пана 600/600мм. </t>
  </si>
  <si>
    <t xml:space="preserve">Демонтаж фаянсова мивка </t>
  </si>
  <si>
    <t>Боядисване с латекс по тавани включително грундиране и частична шпакловка при необходимост на определени места</t>
  </si>
  <si>
    <t>Доставка и монтаж на фаянсови плочки</t>
  </si>
  <si>
    <t>Доставка и монтаж на едноръкохваткови смесители  -  за стенен монтаж</t>
  </si>
  <si>
    <t>Доставка и монтаж на противопожарна врата 60 мин.-размери 900/2000</t>
  </si>
  <si>
    <t>Доставка и монтаж на PVC тръби ф 75</t>
  </si>
  <si>
    <t>Прозвъняване и възстановяване на електро-инсталация в помещението</t>
  </si>
  <si>
    <t xml:space="preserve">Доставка и монтаж на фаянсови плочки </t>
  </si>
  <si>
    <t>ПОДОБЕКТ 19 -  Лаборатория кабинет №229</t>
  </si>
  <si>
    <t>Доставка и монтаж на едноръкохватков смесител    за стенен монтаж</t>
  </si>
  <si>
    <t>ПОДОБЕКТ 20 - Лекарски кабинет №227</t>
  </si>
  <si>
    <t>ПОДОБЕКТ 21 - Кабинет №230 - Санитари</t>
  </si>
  <si>
    <t>ПОДОБЕКТ 22 - Лаборатория №107</t>
  </si>
  <si>
    <t>Доставка и монтаж на фаянсови плочи</t>
  </si>
  <si>
    <t>ПОДОБЕКТ 23 - Лекарски кабинет №136</t>
  </si>
  <si>
    <t>м.кв</t>
  </si>
  <si>
    <t>Изнасяне,транспортиране и изхвърляне на строителни отпадъци на лицензирано сметище</t>
  </si>
  <si>
    <t>V.1</t>
  </si>
  <si>
    <t>Част:АС</t>
  </si>
  <si>
    <t>Направа на отвори в стоманобетонна плоча, почистване и изнасяне на отпадъци</t>
  </si>
  <si>
    <t>Възтановяване на отвори след преминаване на въздуховодите</t>
  </si>
  <si>
    <t>V.2</t>
  </si>
  <si>
    <t>Част: Електро</t>
  </si>
  <si>
    <t>Доставка и монтаж на табло Т-HVAC  по схема, метално табло, стенен монтаж IP44</t>
  </si>
  <si>
    <t>Доставка и полагане на кабел тип СВТ 5х6 мм2, за захранване на Т-HVAC сутерен</t>
  </si>
  <si>
    <t>Доставка и полагане на кабел тип СВТ 5х4 мм2</t>
  </si>
  <si>
    <t>Доставка и полагане на кабел тип СВТ 5х2,5 мм2</t>
  </si>
  <si>
    <t>Доставка и монтаж на кабелен канал 20/40м, комплект с капак</t>
  </si>
  <si>
    <t>V.3</t>
  </si>
  <si>
    <t>Част: ОВК</t>
  </si>
  <si>
    <t xml:space="preserve">Вентилационен блок с активна термодинамична рекуперация 1500m3/h, H=320Pa; Nел.=3,7kW; 380V; </t>
  </si>
  <si>
    <t>Канален ел.нагревател; 500x300; Nел.=9,0kW;380V</t>
  </si>
  <si>
    <t>НЖР500х300 с мрежа</t>
  </si>
  <si>
    <t xml:space="preserve">Вентилационна решетка 500х150, комплект с регулираща секция </t>
  </si>
  <si>
    <t>Шумозаглушител кулисен 450х200</t>
  </si>
  <si>
    <t>Въздуховод от поцинкована ламарина правоъгълен прав без прахово-полимерно покритие периметър до 1200мм</t>
  </si>
  <si>
    <t>Въздуховод от поцинкована ламарина правоъгълен фасонен без прахово-полимерно покритие периметър до 1200мм</t>
  </si>
  <si>
    <t>Въздуховод от поцинкована ламарина правоъгълен прав без прахово-полимерно покритие периметър до 1600мм</t>
  </si>
  <si>
    <t>Самозалепваща топлоизолация с алуминиево фолио и дебелина 13мм</t>
  </si>
  <si>
    <t>Табло ОВК за управление на вентилационна инсталация</t>
  </si>
  <si>
    <t>Меки връзки</t>
  </si>
  <si>
    <t>Метална конструкция за укрепване</t>
  </si>
  <si>
    <t>к-т</t>
  </si>
  <si>
    <t xml:space="preserve">Метална антивибрационна рама </t>
  </si>
  <si>
    <t xml:space="preserve">Пуск и наладка на вентилационна инсталация </t>
  </si>
  <si>
    <t>V.4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</si>
  <si>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</si>
  <si>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Обособена позиция № 6: "Извършване на текущи ремонтни строителни работи в сградите на Медицински Факултет при МУ – София“</t>
  </si>
  <si>
    <t>От ……………………………………………………………………………… (име  на участника)</t>
  </si>
  <si>
    <t>КОЛИЧЕСТВЕНО - СТОЙНОСТНА СМЕТКА</t>
  </si>
  <si>
    <t xml:space="preserve">……………………… дата                             ПОДПИС ПЕЧАТ : ………………………….                
                                                                         (име и длъжност на представляващия участника)               
</t>
  </si>
  <si>
    <t>!!! Полага се подпис на всяка страница!</t>
  </si>
  <si>
    <t>ВСИЧКО  ПО ОБОСОБЕНА ПОЗИЦИЯ 6,  БЕЗ ДДС</t>
  </si>
  <si>
    <t>ОБЩА СТОЙНОСТ ОБОСОБЕНА ПОЗИЦИЯ 6, ВКЛЮЧИТЕЛНО С   НЕПРЕДВИДЕНИ ДО 10%, БЕЗ ДДС</t>
  </si>
  <si>
    <t>ОБЩА СТОЙНОСТ ОБОСОБЕНА ПОЗИЦИЯ 6,  ВКЛЮЧИТЕЛНО И  10% НЕПРЕДВИДЕНИ С ДДС</t>
  </si>
  <si>
    <t>A</t>
  </si>
  <si>
    <t>B</t>
  </si>
  <si>
    <t>C</t>
  </si>
  <si>
    <t>D</t>
  </si>
  <si>
    <t>E</t>
  </si>
  <si>
    <t>Образец 4.6</t>
  </si>
  <si>
    <t xml:space="preserve">ОБЕКТ № 5 - Изграждане на  вентилационна система в учебната зала на катедра по клинична патология, в сутерена на сградата на ул.Здраве№2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</si>
</sst>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лв.&quot;_-;\-* #,##0.00\ &quot;лв.&quot;_-;_-* &quot;-&quot;??\ &quot;лв.&quot;_-;_-@_-"/>
    <numFmt numFmtId="43" formatCode="_-* #,##0.00\ _л_в_._-;\-* #,##0.00\ _л_в_._-;_-* &quot;-&quot;??\ _л_в_._-;_-@_-"/>
    <numFmt numFmtId="164" formatCode="_-* #,##0.00\ &quot;лв&quot;_-;\-* #,##0.00\ &quot;лв&quot;_-;_-* &quot;-&quot;??\ &quot;лв&quot;_-;_-@_-"/>
    <numFmt numFmtId="165" formatCode="_-* #,##0.00\ [$лв.-402]_-;\-* #,##0.00\ [$лв.-402]_-;_-* &quot;-&quot;??\ [$лв.-402]_-;_-@_-"/>
    <numFmt numFmtId="166" formatCode="#,##0.00\ &quot;лв&quot;;\-#,##0.00\ &quot;лв&quot;"/>
  </numFmts>
  <fonts count="21" x14ac:knownFonts="1">
    <font>
      <sz val="2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b/>
      <sz val="12"/>
      <color rgb="FFC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rgb="FFC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1" fillId="0" borderId="0" applyNumberFormat="0" applyFont="0" applyFill="0" applyBorder="0" applyAlignment="0" applyProtection="0">
      <alignment vertical="top"/>
    </xf>
    <xf numFmtId="44" fontId="4" fillId="0" borderId="0" applyFont="0" applyFill="0" applyBorder="0" applyAlignment="0" applyProtection="0"/>
    <xf numFmtId="0" fontId="5" fillId="0" borderId="0"/>
    <xf numFmtId="0" fontId="4" fillId="0" borderId="0"/>
    <xf numFmtId="0" fontId="6" fillId="0" borderId="0"/>
    <xf numFmtId="44" fontId="6" fillId="0" borderId="0" applyFont="0" applyFill="0" applyBorder="0" applyAlignment="0" applyProtection="0"/>
    <xf numFmtId="0" fontId="7" fillId="0" borderId="0"/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0" fillId="0" borderId="0"/>
    <xf numFmtId="0" fontId="15" fillId="0" borderId="0"/>
    <xf numFmtId="0" fontId="12" fillId="0" borderId="0"/>
  </cellStyleXfs>
  <cellXfs count="147">
    <xf numFmtId="0" fontId="0" fillId="0" borderId="0" xfId="0"/>
    <xf numFmtId="0" fontId="8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8" fillId="0" borderId="0" xfId="0" applyFont="1"/>
    <xf numFmtId="4" fontId="2" fillId="0" borderId="1" xfId="0" applyNumberFormat="1" applyFont="1" applyFill="1" applyBorder="1" applyAlignment="1">
      <alignment vertical="center"/>
    </xf>
    <xf numFmtId="4" fontId="8" fillId="0" borderId="0" xfId="0" applyNumberFormat="1" applyFont="1" applyBorder="1" applyAlignment="1"/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4" fillId="0" borderId="0" xfId="0" applyFont="1"/>
    <xf numFmtId="0" fontId="3" fillId="0" borderId="0" xfId="0" applyFont="1"/>
    <xf numFmtId="1" fontId="3" fillId="2" borderId="9" xfId="8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2" fillId="0" borderId="6" xfId="1" applyNumberFormat="1" applyFont="1" applyFill="1" applyBorder="1" applyAlignment="1">
      <alignment horizontal="center" vertical="center" wrapText="1"/>
    </xf>
    <xf numFmtId="4" fontId="2" fillId="0" borderId="5" xfId="1" applyNumberFormat="1" applyFont="1" applyFill="1" applyBorder="1" applyAlignment="1">
      <alignment horizontal="center" vertical="center" wrapText="1"/>
    </xf>
    <xf numFmtId="4" fontId="2" fillId="0" borderId="7" xfId="1" applyNumberFormat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4" fontId="2" fillId="0" borderId="8" xfId="1" applyNumberFormat="1" applyFont="1" applyFill="1" applyBorder="1" applyAlignment="1">
      <alignment horizontal="center" vertical="center" wrapText="1"/>
    </xf>
    <xf numFmtId="49" fontId="2" fillId="0" borderId="9" xfId="1" applyNumberFormat="1" applyFont="1" applyFill="1" applyBorder="1" applyAlignment="1">
      <alignment horizontal="center" vertical="center" wrapText="1"/>
    </xf>
    <xf numFmtId="3" fontId="2" fillId="0" borderId="3" xfId="1" applyNumberFormat="1" applyFont="1" applyFill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4" fontId="3" fillId="2" borderId="10" xfId="8" applyNumberFormat="1" applyFont="1" applyFill="1" applyBorder="1" applyAlignment="1">
      <alignment horizontal="center" vertical="center" wrapText="1"/>
    </xf>
    <xf numFmtId="4" fontId="9" fillId="0" borderId="0" xfId="8" applyNumberFormat="1" applyFont="1" applyBorder="1" applyAlignment="1"/>
    <xf numFmtId="0" fontId="9" fillId="0" borderId="0" xfId="8" applyFont="1" applyBorder="1" applyAlignment="1"/>
    <xf numFmtId="1" fontId="3" fillId="3" borderId="9" xfId="8" applyNumberFormat="1" applyFont="1" applyFill="1" applyBorder="1" applyAlignment="1">
      <alignment horizontal="center" vertical="center" wrapText="1"/>
    </xf>
    <xf numFmtId="4" fontId="2" fillId="3" borderId="10" xfId="8" applyNumberFormat="1" applyFont="1" applyFill="1" applyBorder="1" applyAlignment="1"/>
    <xf numFmtId="49" fontId="3" fillId="0" borderId="6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right" vertical="center"/>
    </xf>
    <xf numFmtId="4" fontId="3" fillId="0" borderId="5" xfId="0" applyNumberFormat="1" applyFont="1" applyFill="1" applyBorder="1" applyAlignment="1">
      <alignment horizontal="right" vertical="center"/>
    </xf>
    <xf numFmtId="4" fontId="3" fillId="0" borderId="10" xfId="0" applyNumberFormat="1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left" vertical="center" wrapText="1"/>
    </xf>
    <xf numFmtId="4" fontId="16" fillId="0" borderId="5" xfId="0" applyNumberFormat="1" applyFont="1" applyFill="1" applyBorder="1" applyAlignment="1">
      <alignment horizontal="right" vertical="center"/>
    </xf>
    <xf numFmtId="4" fontId="2" fillId="0" borderId="10" xfId="0" applyNumberFormat="1" applyFont="1" applyFill="1" applyBorder="1" applyAlignment="1">
      <alignment horizontal="right" vertical="center"/>
    </xf>
    <xf numFmtId="49" fontId="8" fillId="0" borderId="9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right" vertical="center"/>
    </xf>
    <xf numFmtId="4" fontId="8" fillId="0" borderId="10" xfId="0" applyNumberFormat="1" applyFont="1" applyBorder="1" applyAlignment="1">
      <alignment horizontal="right" vertical="center"/>
    </xf>
    <xf numFmtId="0" fontId="14" fillId="4" borderId="5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right" vertical="center" wrapText="1"/>
    </xf>
    <xf numFmtId="165" fontId="14" fillId="4" borderId="5" xfId="6" applyNumberFormat="1" applyFont="1" applyFill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0" fontId="2" fillId="0" borderId="0" xfId="8" applyFont="1" applyBorder="1" applyAlignment="1"/>
    <xf numFmtId="49" fontId="3" fillId="0" borderId="9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0" fontId="17" fillId="0" borderId="0" xfId="0" applyFont="1"/>
    <xf numFmtId="49" fontId="18" fillId="0" borderId="9" xfId="0" applyNumberFormat="1" applyFont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/>
    </xf>
    <xf numFmtId="49" fontId="9" fillId="0" borderId="9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right" vertical="center"/>
    </xf>
    <xf numFmtId="4" fontId="9" fillId="0" borderId="10" xfId="0" applyNumberFormat="1" applyFont="1" applyBorder="1" applyAlignment="1">
      <alignment horizontal="right" vertical="center"/>
    </xf>
    <xf numFmtId="4" fontId="3" fillId="3" borderId="10" xfId="8" applyNumberFormat="1" applyFont="1" applyFill="1" applyBorder="1" applyAlignment="1">
      <alignment vertical="center" wrapText="1"/>
    </xf>
    <xf numFmtId="0" fontId="3" fillId="2" borderId="9" xfId="9" applyFont="1" applyFill="1" applyBorder="1" applyAlignment="1">
      <alignment horizontal="center" vertical="center"/>
    </xf>
    <xf numFmtId="4" fontId="3" fillId="2" borderId="10" xfId="9" applyNumberFormat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 vertical="center"/>
    </xf>
    <xf numFmtId="4" fontId="3" fillId="3" borderId="5" xfId="0" applyNumberFormat="1" applyFont="1" applyFill="1" applyBorder="1" applyAlignment="1">
      <alignment horizontal="right" vertical="center"/>
    </xf>
    <xf numFmtId="4" fontId="3" fillId="3" borderId="8" xfId="0" applyNumberFormat="1" applyFont="1" applyFill="1" applyBorder="1" applyAlignment="1">
      <alignment horizontal="right" vertical="center"/>
    </xf>
    <xf numFmtId="4" fontId="8" fillId="0" borderId="0" xfId="0" applyNumberFormat="1" applyFont="1"/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right" vertical="center"/>
    </xf>
    <xf numFmtId="1" fontId="3" fillId="2" borderId="9" xfId="9" applyNumberFormat="1" applyFont="1" applyFill="1" applyBorder="1" applyAlignment="1">
      <alignment horizontal="center" vertical="center" wrapText="1"/>
    </xf>
    <xf numFmtId="4" fontId="3" fillId="2" borderId="10" xfId="9" applyNumberFormat="1" applyFont="1" applyFill="1" applyBorder="1" applyAlignment="1">
      <alignment horizontal="right" vertical="center" wrapText="1"/>
    </xf>
    <xf numFmtId="43" fontId="9" fillId="0" borderId="0" xfId="8" applyNumberFormat="1" applyFont="1" applyBorder="1" applyAlignment="1"/>
    <xf numFmtId="0" fontId="3" fillId="0" borderId="9" xfId="9" applyFont="1" applyFill="1" applyBorder="1" applyAlignment="1">
      <alignment horizontal="center" vertical="center"/>
    </xf>
    <xf numFmtId="4" fontId="2" fillId="0" borderId="10" xfId="11" applyNumberFormat="1" applyFont="1" applyFill="1" applyBorder="1"/>
    <xf numFmtId="1" fontId="9" fillId="0" borderId="9" xfId="11" applyNumberFormat="1" applyFont="1" applyFill="1" applyBorder="1" applyAlignment="1">
      <alignment horizontal="center"/>
    </xf>
    <xf numFmtId="0" fontId="9" fillId="0" borderId="1" xfId="11" applyFont="1" applyFill="1" applyBorder="1" applyAlignment="1">
      <alignment wrapText="1"/>
    </xf>
    <xf numFmtId="0" fontId="9" fillId="0" borderId="1" xfId="11" applyFont="1" applyFill="1" applyBorder="1" applyAlignment="1">
      <alignment horizontal="center"/>
    </xf>
    <xf numFmtId="2" fontId="9" fillId="0" borderId="1" xfId="12" applyNumberFormat="1" applyFont="1" applyFill="1" applyBorder="1" applyAlignment="1">
      <alignment horizontal="center"/>
    </xf>
    <xf numFmtId="2" fontId="9" fillId="0" borderId="1" xfId="11" applyNumberFormat="1" applyFont="1" applyFill="1" applyBorder="1" applyAlignment="1">
      <alignment horizontal="center"/>
    </xf>
    <xf numFmtId="4" fontId="9" fillId="0" borderId="10" xfId="11" applyNumberFormat="1" applyFont="1" applyFill="1" applyBorder="1" applyAlignment="1">
      <alignment horizontal="right"/>
    </xf>
    <xf numFmtId="0" fontId="12" fillId="0" borderId="0" xfId="11" applyFont="1" applyFill="1" applyBorder="1"/>
    <xf numFmtId="0" fontId="20" fillId="0" borderId="0" xfId="11" applyFont="1" applyFill="1" applyBorder="1"/>
    <xf numFmtId="4" fontId="3" fillId="0" borderId="10" xfId="9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5" xfId="3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4" fontId="2" fillId="0" borderId="10" xfId="0" applyNumberFormat="1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9" applyFont="1" applyFill="1" applyBorder="1" applyAlignment="1">
      <alignment horizontal="left" vertical="center" wrapText="1"/>
    </xf>
    <xf numFmtId="4" fontId="3" fillId="0" borderId="10" xfId="9" applyNumberFormat="1" applyFont="1" applyFill="1" applyBorder="1" applyAlignment="1">
      <alignment horizontal="left" vertical="center" wrapText="1"/>
    </xf>
    <xf numFmtId="0" fontId="9" fillId="0" borderId="0" xfId="8" applyFont="1" applyFill="1" applyBorder="1" applyAlignment="1"/>
    <xf numFmtId="0" fontId="11" fillId="0" borderId="0" xfId="0" applyFont="1" applyFill="1"/>
    <xf numFmtId="0" fontId="9" fillId="0" borderId="9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0" applyNumberFormat="1" applyFont="1" applyFill="1" applyBorder="1" applyAlignment="1" applyProtection="1">
      <alignment horizontal="center" vertical="center"/>
    </xf>
    <xf numFmtId="166" fontId="9" fillId="0" borderId="1" xfId="0" applyNumberFormat="1" applyFont="1" applyFill="1" applyBorder="1" applyAlignment="1" applyProtection="1">
      <alignment horizontal="right" vertical="center" wrapText="1"/>
    </xf>
    <xf numFmtId="4" fontId="9" fillId="0" borderId="10" xfId="0" applyNumberFormat="1" applyFont="1" applyFill="1" applyBorder="1" applyAlignment="1" applyProtection="1">
      <alignment horizontal="right" vertical="center"/>
    </xf>
    <xf numFmtId="0" fontId="12" fillId="0" borderId="0" xfId="0" applyNumberFormat="1" applyFont="1" applyFill="1" applyBorder="1" applyAlignment="1" applyProtection="1">
      <alignment vertical="top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Continuous"/>
    </xf>
    <xf numFmtId="0" fontId="8" fillId="0" borderId="1" xfId="0" applyFont="1" applyFill="1" applyBorder="1" applyAlignment="1">
      <alignment horizontal="centerContinuous"/>
    </xf>
    <xf numFmtId="49" fontId="2" fillId="0" borderId="13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left" vertical="center" wrapText="1"/>
    </xf>
    <xf numFmtId="0" fontId="2" fillId="0" borderId="11" xfId="3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right" vertical="center"/>
    </xf>
    <xf numFmtId="4" fontId="2" fillId="0" borderId="12" xfId="0" applyNumberFormat="1" applyFont="1" applyFill="1" applyBorder="1" applyAlignment="1" applyProtection="1">
      <alignment horizontal="right" vertical="center"/>
    </xf>
    <xf numFmtId="0" fontId="9" fillId="0" borderId="0" xfId="0" applyFont="1" applyFill="1"/>
    <xf numFmtId="2" fontId="11" fillId="0" borderId="0" xfId="0" applyNumberFormat="1" applyFont="1"/>
    <xf numFmtId="4" fontId="11" fillId="0" borderId="0" xfId="0" applyNumberFormat="1" applyFont="1"/>
    <xf numFmtId="0" fontId="11" fillId="0" borderId="0" xfId="0" applyFont="1" applyAlignment="1"/>
    <xf numFmtId="3" fontId="2" fillId="0" borderId="10" xfId="1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vertical="center" wrapText="1"/>
    </xf>
    <xf numFmtId="0" fontId="5" fillId="0" borderId="0" xfId="0" applyFont="1" applyBorder="1" applyAlignment="1">
      <alignment horizontal="center" wrapText="1"/>
    </xf>
    <xf numFmtId="0" fontId="13" fillId="0" borderId="16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" fillId="0" borderId="3" xfId="9" applyFont="1" applyFill="1" applyBorder="1" applyAlignment="1">
      <alignment horizontal="left" vertical="center" wrapText="1"/>
    </xf>
    <xf numFmtId="0" fontId="3" fillId="0" borderId="4" xfId="9" applyFont="1" applyFill="1" applyBorder="1" applyAlignment="1">
      <alignment horizontal="left" vertical="center" wrapText="1"/>
    </xf>
    <xf numFmtId="0" fontId="3" fillId="0" borderId="2" xfId="9" applyFont="1" applyFill="1" applyBorder="1" applyAlignment="1">
      <alignment horizontal="left" vertical="center" wrapText="1"/>
    </xf>
    <xf numFmtId="0" fontId="3" fillId="2" borderId="1" xfId="9" applyFont="1" applyFill="1" applyBorder="1" applyAlignment="1">
      <alignment horizontal="left" vertical="center" wrapText="1"/>
    </xf>
    <xf numFmtId="0" fontId="3" fillId="0" borderId="1" xfId="9" applyFont="1" applyFill="1" applyBorder="1" applyAlignment="1">
      <alignment horizontal="left" vertical="center" wrapText="1"/>
    </xf>
    <xf numFmtId="0" fontId="3" fillId="3" borderId="3" xfId="8" applyFont="1" applyFill="1" applyBorder="1" applyAlignment="1">
      <alignment horizontal="left" vertical="center" wrapText="1"/>
    </xf>
    <xf numFmtId="0" fontId="3" fillId="3" borderId="4" xfId="8" applyFont="1" applyFill="1" applyBorder="1" applyAlignment="1">
      <alignment horizontal="left" vertical="center" wrapText="1"/>
    </xf>
    <xf numFmtId="0" fontId="3" fillId="3" borderId="2" xfId="8" applyFont="1" applyFill="1" applyBorder="1" applyAlignment="1">
      <alignment horizontal="left" vertical="center" wrapText="1"/>
    </xf>
    <xf numFmtId="0" fontId="3" fillId="3" borderId="1" xfId="8" applyFont="1" applyFill="1" applyBorder="1" applyAlignment="1">
      <alignment horizontal="left" vertical="center" wrapText="1"/>
    </xf>
    <xf numFmtId="0" fontId="3" fillId="2" borderId="3" xfId="9" applyFont="1" applyFill="1" applyBorder="1" applyAlignment="1">
      <alignment horizontal="left" vertical="center" wrapText="1"/>
    </xf>
    <xf numFmtId="0" fontId="3" fillId="2" borderId="4" xfId="9" applyFont="1" applyFill="1" applyBorder="1" applyAlignment="1">
      <alignment horizontal="left" vertical="center" wrapText="1"/>
    </xf>
    <xf numFmtId="0" fontId="3" fillId="2" borderId="2" xfId="9" applyFont="1" applyFill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center" vertical="center" wrapText="1"/>
    </xf>
    <xf numFmtId="0" fontId="3" fillId="2" borderId="1" xfId="8" applyFont="1" applyFill="1" applyBorder="1" applyAlignment="1">
      <alignment horizontal="left" vertical="center" wrapText="1"/>
    </xf>
  </cellXfs>
  <cellStyles count="13">
    <cellStyle name="Currency 2" xfId="6"/>
    <cellStyle name="Currency 3" xfId="2"/>
    <cellStyle name="Excel Built-in Normal" xfId="7"/>
    <cellStyle name="Normal" xfId="0" builtinId="0"/>
    <cellStyle name="Normal 2" xfId="3"/>
    <cellStyle name="Normal 3" xfId="4"/>
    <cellStyle name="Normal 4" xfId="5"/>
    <cellStyle name="Normal 5" xfId="1"/>
    <cellStyle name="Normal 5 2" xfId="9"/>
    <cellStyle name="Normal 6" xfId="8"/>
    <cellStyle name="Normal 7" xfId="10"/>
    <cellStyle name="Normal_Obrazec Kol sm DMT" xfId="11"/>
    <cellStyle name="Normal_Sheet1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U376"/>
  <sheetViews>
    <sheetView tabSelected="1" workbookViewId="0">
      <selection activeCell="H11" sqref="H10:H11"/>
    </sheetView>
  </sheetViews>
  <sheetFormatPr defaultRowHeight="15.75" x14ac:dyDescent="0.25"/>
  <cols>
    <col min="1" max="1" width="4.5703125" style="7" customWidth="1"/>
    <col min="2" max="2" width="21.640625" style="6" customWidth="1"/>
    <col min="3" max="3" width="3.92578125" style="6" customWidth="1"/>
    <col min="4" max="4" width="4.640625" style="6" customWidth="1"/>
    <col min="5" max="5" width="5.35546875" style="6" customWidth="1"/>
    <col min="6" max="6" width="8" style="118" customWidth="1"/>
    <col min="7" max="16384" width="9.140625" style="6"/>
  </cols>
  <sheetData>
    <row r="1" spans="1:47" ht="30.75" customHeight="1" x14ac:dyDescent="0.25">
      <c r="F1" s="118" t="s">
        <v>249</v>
      </c>
    </row>
    <row r="2" spans="1:47" s="8" customFormat="1" ht="51.75" customHeight="1" x14ac:dyDescent="0.25">
      <c r="A2" s="142" t="s">
        <v>88</v>
      </c>
      <c r="B2" s="143"/>
      <c r="C2" s="143"/>
      <c r="D2" s="143"/>
      <c r="E2" s="143"/>
      <c r="F2" s="144"/>
    </row>
    <row r="3" spans="1:47" s="8" customFormat="1" ht="36" customHeight="1" x14ac:dyDescent="0.25">
      <c r="A3" s="142" t="s">
        <v>236</v>
      </c>
      <c r="B3" s="143"/>
      <c r="C3" s="143"/>
      <c r="D3" s="143"/>
      <c r="E3" s="143"/>
      <c r="F3" s="144"/>
    </row>
    <row r="4" spans="1:47" s="8" customFormat="1" ht="38.25" customHeight="1" thickBot="1" x14ac:dyDescent="0.3">
      <c r="A4" s="145" t="s">
        <v>238</v>
      </c>
      <c r="B4" s="145"/>
      <c r="C4" s="145"/>
      <c r="D4" s="145"/>
      <c r="E4" s="145"/>
      <c r="F4" s="145"/>
    </row>
    <row r="5" spans="1:47" s="8" customFormat="1" ht="38.25" customHeight="1" thickBot="1" x14ac:dyDescent="0.3">
      <c r="A5" s="126" t="s">
        <v>237</v>
      </c>
      <c r="B5" s="127"/>
      <c r="C5" s="127"/>
      <c r="D5" s="127"/>
      <c r="E5" s="127"/>
      <c r="F5" s="128"/>
    </row>
    <row r="6" spans="1:47" ht="47.25" x14ac:dyDescent="0.25">
      <c r="A6" s="12" t="s">
        <v>0</v>
      </c>
      <c r="B6" s="13" t="s">
        <v>54</v>
      </c>
      <c r="C6" s="14" t="s">
        <v>92</v>
      </c>
      <c r="D6" s="13" t="s">
        <v>52</v>
      </c>
      <c r="E6" s="15" t="s">
        <v>1</v>
      </c>
      <c r="F6" s="16" t="s">
        <v>53</v>
      </c>
    </row>
    <row r="7" spans="1:47" x14ac:dyDescent="0.25">
      <c r="A7" s="17" t="s">
        <v>49</v>
      </c>
      <c r="B7" s="18">
        <v>2</v>
      </c>
      <c r="C7" s="18">
        <v>3</v>
      </c>
      <c r="D7" s="19">
        <v>4</v>
      </c>
      <c r="E7" s="19">
        <v>5</v>
      </c>
      <c r="F7" s="120">
        <v>6</v>
      </c>
    </row>
    <row r="8" spans="1:47" x14ac:dyDescent="0.25">
      <c r="A8" s="10" t="s">
        <v>2</v>
      </c>
      <c r="B8" s="146" t="s">
        <v>14</v>
      </c>
      <c r="C8" s="146"/>
      <c r="D8" s="146"/>
      <c r="E8" s="146"/>
      <c r="F8" s="20"/>
      <c r="G8" s="21" t="s">
        <v>91</v>
      </c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</row>
    <row r="9" spans="1:47" s="3" customFormat="1" x14ac:dyDescent="0.25">
      <c r="A9" s="23">
        <v>1</v>
      </c>
      <c r="B9" s="137" t="s">
        <v>55</v>
      </c>
      <c r="C9" s="137"/>
      <c r="D9" s="137"/>
      <c r="E9" s="137"/>
      <c r="F9" s="24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</row>
    <row r="10" spans="1:47" s="3" customFormat="1" ht="110.25" x14ac:dyDescent="0.25">
      <c r="A10" s="25" t="s">
        <v>93</v>
      </c>
      <c r="B10" s="26" t="s">
        <v>94</v>
      </c>
      <c r="C10" s="27" t="s">
        <v>62</v>
      </c>
      <c r="D10" s="28">
        <v>152</v>
      </c>
      <c r="E10" s="29"/>
      <c r="F10" s="30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</row>
    <row r="11" spans="1:47" s="3" customFormat="1" x14ac:dyDescent="0.25">
      <c r="A11" s="25" t="s">
        <v>95</v>
      </c>
      <c r="B11" s="31" t="s">
        <v>96</v>
      </c>
      <c r="C11" s="27"/>
      <c r="D11" s="32"/>
      <c r="E11" s="29"/>
      <c r="F11" s="33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</row>
    <row r="12" spans="1:47" s="3" customFormat="1" ht="110.25" x14ac:dyDescent="0.25">
      <c r="A12" s="34" t="s">
        <v>49</v>
      </c>
      <c r="B12" s="35" t="s">
        <v>97</v>
      </c>
      <c r="C12" s="1" t="s">
        <v>59</v>
      </c>
      <c r="D12" s="36">
        <v>1</v>
      </c>
      <c r="E12" s="36"/>
      <c r="F12" s="37"/>
      <c r="H12" s="3" t="s">
        <v>91</v>
      </c>
    </row>
    <row r="13" spans="1:47" s="3" customFormat="1" ht="94.5" x14ac:dyDescent="0.25">
      <c r="A13" s="34" t="s">
        <v>64</v>
      </c>
      <c r="B13" s="35" t="s">
        <v>98</v>
      </c>
      <c r="C13" s="1" t="s">
        <v>59</v>
      </c>
      <c r="D13" s="36">
        <v>2</v>
      </c>
      <c r="E13" s="36"/>
      <c r="F13" s="37"/>
    </row>
    <row r="14" spans="1:47" s="3" customFormat="1" ht="47.25" x14ac:dyDescent="0.25">
      <c r="A14" s="34" t="s">
        <v>65</v>
      </c>
      <c r="B14" s="35" t="s">
        <v>99</v>
      </c>
      <c r="C14" s="1" t="s">
        <v>63</v>
      </c>
      <c r="D14" s="36">
        <v>7.2</v>
      </c>
      <c r="E14" s="36"/>
      <c r="F14" s="37"/>
    </row>
    <row r="15" spans="1:47" s="3" customFormat="1" ht="47.25" x14ac:dyDescent="0.25">
      <c r="A15" s="34" t="s">
        <v>69</v>
      </c>
      <c r="B15" s="35" t="s">
        <v>100</v>
      </c>
      <c r="C15" s="1" t="s">
        <v>63</v>
      </c>
      <c r="D15" s="36">
        <v>0.75</v>
      </c>
      <c r="E15" s="36"/>
      <c r="F15" s="37"/>
    </row>
    <row r="16" spans="1:47" s="3" customFormat="1" ht="63" x14ac:dyDescent="0.25">
      <c r="A16" s="34" t="s">
        <v>67</v>
      </c>
      <c r="B16" s="35" t="s">
        <v>101</v>
      </c>
      <c r="C16" s="1" t="s">
        <v>61</v>
      </c>
      <c r="D16" s="36">
        <v>15</v>
      </c>
      <c r="E16" s="36"/>
      <c r="F16" s="37"/>
    </row>
    <row r="17" spans="1:47" s="3" customFormat="1" ht="31.5" x14ac:dyDescent="0.25">
      <c r="A17" s="34" t="s">
        <v>68</v>
      </c>
      <c r="B17" s="38" t="s">
        <v>102</v>
      </c>
      <c r="C17" s="39" t="s">
        <v>59</v>
      </c>
      <c r="D17" s="40">
        <v>2</v>
      </c>
      <c r="E17" s="41"/>
      <c r="F17" s="37"/>
    </row>
    <row r="18" spans="1:47" s="3" customFormat="1" ht="31.5" x14ac:dyDescent="0.25">
      <c r="A18" s="34" t="s">
        <v>71</v>
      </c>
      <c r="B18" s="35" t="s">
        <v>103</v>
      </c>
      <c r="C18" s="1" t="s">
        <v>63</v>
      </c>
      <c r="D18" s="36">
        <f>D14-D15</f>
        <v>6.45</v>
      </c>
      <c r="E18" s="36"/>
      <c r="F18" s="37"/>
    </row>
    <row r="19" spans="1:47" s="3" customFormat="1" x14ac:dyDescent="0.25">
      <c r="A19" s="25" t="s">
        <v>104</v>
      </c>
      <c r="B19" s="31" t="s">
        <v>105</v>
      </c>
      <c r="C19" s="27"/>
      <c r="D19" s="32"/>
      <c r="E19" s="29"/>
      <c r="F19" s="42"/>
    </row>
    <row r="20" spans="1:47" s="3" customFormat="1" ht="94.5" x14ac:dyDescent="0.25">
      <c r="A20" s="34" t="s">
        <v>49</v>
      </c>
      <c r="B20" s="35" t="s">
        <v>106</v>
      </c>
      <c r="C20" s="1" t="s">
        <v>59</v>
      </c>
      <c r="D20" s="36">
        <v>5</v>
      </c>
      <c r="E20" s="36"/>
      <c r="F20" s="37"/>
    </row>
    <row r="21" spans="1:47" s="3" customFormat="1" ht="47.25" x14ac:dyDescent="0.25">
      <c r="A21" s="34" t="s">
        <v>64</v>
      </c>
      <c r="B21" s="35" t="s">
        <v>107</v>
      </c>
      <c r="C21" s="1" t="s">
        <v>63</v>
      </c>
      <c r="D21" s="36">
        <f>53.9*0.8*0.6</f>
        <v>25.872000000000003</v>
      </c>
      <c r="E21" s="36"/>
      <c r="F21" s="37"/>
    </row>
    <row r="22" spans="1:47" s="3" customFormat="1" ht="47.25" x14ac:dyDescent="0.25">
      <c r="A22" s="34" t="s">
        <v>65</v>
      </c>
      <c r="B22" s="35" t="s">
        <v>100</v>
      </c>
      <c r="C22" s="1" t="s">
        <v>63</v>
      </c>
      <c r="D22" s="36">
        <f>53.9*0.1</f>
        <v>5.3900000000000006</v>
      </c>
      <c r="E22" s="36"/>
      <c r="F22" s="37"/>
    </row>
    <row r="23" spans="1:47" s="3" customFormat="1" ht="63" x14ac:dyDescent="0.25">
      <c r="A23" s="34" t="s">
        <v>69</v>
      </c>
      <c r="B23" s="35" t="s">
        <v>108</v>
      </c>
      <c r="C23" s="1" t="s">
        <v>109</v>
      </c>
      <c r="D23" s="36">
        <v>53.9</v>
      </c>
      <c r="E23" s="36"/>
      <c r="F23" s="37"/>
    </row>
    <row r="24" spans="1:47" s="3" customFormat="1" ht="31.5" x14ac:dyDescent="0.25">
      <c r="A24" s="34" t="s">
        <v>67</v>
      </c>
      <c r="B24" s="35" t="s">
        <v>110</v>
      </c>
      <c r="C24" s="1" t="s">
        <v>63</v>
      </c>
      <c r="D24" s="36">
        <f>53.9*0.3</f>
        <v>16.169999999999998</v>
      </c>
      <c r="E24" s="36"/>
      <c r="F24" s="37"/>
    </row>
    <row r="25" spans="1:47" s="3" customFormat="1" ht="31.5" x14ac:dyDescent="0.25">
      <c r="A25" s="34" t="s">
        <v>68</v>
      </c>
      <c r="B25" s="35" t="s">
        <v>103</v>
      </c>
      <c r="C25" s="1" t="s">
        <v>63</v>
      </c>
      <c r="D25" s="36">
        <f>D21-D22-D24</f>
        <v>4.3120000000000047</v>
      </c>
      <c r="E25" s="36"/>
      <c r="F25" s="37"/>
    </row>
    <row r="26" spans="1:47" s="3" customFormat="1" ht="47.25" x14ac:dyDescent="0.25">
      <c r="A26" s="34" t="s">
        <v>71</v>
      </c>
      <c r="B26" s="35" t="s">
        <v>111</v>
      </c>
      <c r="C26" s="1" t="s">
        <v>63</v>
      </c>
      <c r="D26" s="36">
        <f>D22+D24</f>
        <v>21.56</v>
      </c>
      <c r="E26" s="36"/>
      <c r="F26" s="37"/>
    </row>
    <row r="27" spans="1:47" s="3" customFormat="1" ht="31.5" x14ac:dyDescent="0.25">
      <c r="A27" s="34" t="s">
        <v>89</v>
      </c>
      <c r="B27" s="35" t="s">
        <v>112</v>
      </c>
      <c r="C27" s="1" t="s">
        <v>59</v>
      </c>
      <c r="D27" s="36">
        <v>2</v>
      </c>
      <c r="E27" s="36"/>
      <c r="F27" s="37"/>
    </row>
    <row r="28" spans="1:47" s="3" customFormat="1" ht="47.25" x14ac:dyDescent="0.25">
      <c r="A28" s="34" t="s">
        <v>90</v>
      </c>
      <c r="B28" s="35" t="s">
        <v>113</v>
      </c>
      <c r="C28" s="1" t="s">
        <v>59</v>
      </c>
      <c r="D28" s="36">
        <v>2</v>
      </c>
      <c r="E28" s="36"/>
      <c r="F28" s="37"/>
    </row>
    <row r="29" spans="1:47" s="9" customFormat="1" x14ac:dyDescent="0.25">
      <c r="A29" s="23">
        <v>2</v>
      </c>
      <c r="B29" s="134" t="s">
        <v>56</v>
      </c>
      <c r="C29" s="135"/>
      <c r="D29" s="135"/>
      <c r="E29" s="136"/>
      <c r="F29" s="24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</row>
    <row r="30" spans="1:47" s="47" customFormat="1" x14ac:dyDescent="0.25">
      <c r="A30" s="44">
        <v>1</v>
      </c>
      <c r="B30" s="11" t="s">
        <v>114</v>
      </c>
      <c r="C30" s="45"/>
      <c r="D30" s="46"/>
      <c r="E30" s="46"/>
      <c r="F30" s="42"/>
    </row>
    <row r="31" spans="1:47" s="3" customFormat="1" ht="31.5" x14ac:dyDescent="0.25">
      <c r="A31" s="34" t="s">
        <v>77</v>
      </c>
      <c r="B31" s="35" t="s">
        <v>115</v>
      </c>
      <c r="C31" s="1" t="s">
        <v>60</v>
      </c>
      <c r="D31" s="36">
        <f>36.24*8*0.3+84.19*10*0.3</f>
        <v>339.54599999999999</v>
      </c>
      <c r="E31" s="36"/>
      <c r="F31" s="37"/>
    </row>
    <row r="32" spans="1:47" s="3" customFormat="1" ht="31.5" x14ac:dyDescent="0.25">
      <c r="A32" s="34" t="s">
        <v>78</v>
      </c>
      <c r="B32" s="35" t="s">
        <v>116</v>
      </c>
      <c r="C32" s="1" t="s">
        <v>63</v>
      </c>
      <c r="D32" s="36">
        <f>D31*0.25</f>
        <v>84.886499999999998</v>
      </c>
      <c r="E32" s="36"/>
      <c r="F32" s="37"/>
    </row>
    <row r="33" spans="1:6" s="3" customFormat="1" ht="47.25" x14ac:dyDescent="0.25">
      <c r="A33" s="48" t="s">
        <v>79</v>
      </c>
      <c r="B33" s="35" t="s">
        <v>111</v>
      </c>
      <c r="C33" s="1" t="s">
        <v>63</v>
      </c>
      <c r="D33" s="36">
        <f>D31*0.05+D32</f>
        <v>101.8638</v>
      </c>
      <c r="E33" s="36"/>
      <c r="F33" s="37"/>
    </row>
    <row r="34" spans="1:6" s="9" customFormat="1" x14ac:dyDescent="0.25">
      <c r="A34" s="49" t="s">
        <v>64</v>
      </c>
      <c r="B34" s="26" t="s">
        <v>117</v>
      </c>
      <c r="C34" s="50"/>
      <c r="D34" s="51"/>
      <c r="E34" s="51"/>
      <c r="F34" s="33"/>
    </row>
    <row r="35" spans="1:6" s="3" customFormat="1" ht="31.5" x14ac:dyDescent="0.25">
      <c r="A35" s="34" t="s">
        <v>72</v>
      </c>
      <c r="B35" s="35" t="s">
        <v>118</v>
      </c>
      <c r="C35" s="1" t="s">
        <v>60</v>
      </c>
      <c r="D35" s="36">
        <f>D31</f>
        <v>339.54599999999999</v>
      </c>
      <c r="E35" s="36"/>
      <c r="F35" s="37"/>
    </row>
    <row r="36" spans="1:6" s="3" customFormat="1" ht="47.25" x14ac:dyDescent="0.25">
      <c r="A36" s="34" t="s">
        <v>80</v>
      </c>
      <c r="B36" s="35" t="s">
        <v>119</v>
      </c>
      <c r="C36" s="1" t="s">
        <v>63</v>
      </c>
      <c r="D36" s="36">
        <f>D35*0.2</f>
        <v>67.909199999999998</v>
      </c>
      <c r="E36" s="36"/>
      <c r="F36" s="37"/>
    </row>
    <row r="37" spans="1:6" s="3" customFormat="1" ht="47.25" x14ac:dyDescent="0.25">
      <c r="A37" s="34" t="s">
        <v>81</v>
      </c>
      <c r="B37" s="35" t="s">
        <v>120</v>
      </c>
      <c r="C37" s="1" t="s">
        <v>63</v>
      </c>
      <c r="D37" s="36">
        <f>D35*0.05</f>
        <v>16.9773</v>
      </c>
      <c r="E37" s="36"/>
      <c r="F37" s="37"/>
    </row>
    <row r="38" spans="1:6" s="3" customFormat="1" ht="63" x14ac:dyDescent="0.25">
      <c r="A38" s="34" t="s">
        <v>82</v>
      </c>
      <c r="B38" s="35" t="s">
        <v>121</v>
      </c>
      <c r="C38" s="1" t="s">
        <v>60</v>
      </c>
      <c r="D38" s="36">
        <f>D35</f>
        <v>339.54599999999999</v>
      </c>
      <c r="E38" s="36"/>
      <c r="F38" s="37"/>
    </row>
    <row r="39" spans="1:6" s="9" customFormat="1" x14ac:dyDescent="0.25">
      <c r="A39" s="52" t="s">
        <v>65</v>
      </c>
      <c r="B39" s="2" t="s">
        <v>122</v>
      </c>
      <c r="C39" s="53"/>
      <c r="D39" s="54"/>
      <c r="E39" s="54"/>
      <c r="F39" s="33"/>
    </row>
    <row r="40" spans="1:6" s="3" customFormat="1" ht="31.5" x14ac:dyDescent="0.25">
      <c r="A40" s="55" t="s">
        <v>73</v>
      </c>
      <c r="B40" s="56" t="s">
        <v>123</v>
      </c>
      <c r="C40" s="57" t="s">
        <v>60</v>
      </c>
      <c r="D40" s="58">
        <f>3*2.25</f>
        <v>6.75</v>
      </c>
      <c r="E40" s="58"/>
      <c r="F40" s="59"/>
    </row>
    <row r="41" spans="1:6" s="3" customFormat="1" ht="47.25" x14ac:dyDescent="0.25">
      <c r="A41" s="55" t="s">
        <v>83</v>
      </c>
      <c r="B41" s="56" t="s">
        <v>124</v>
      </c>
      <c r="C41" s="57" t="s">
        <v>59</v>
      </c>
      <c r="D41" s="58">
        <v>60</v>
      </c>
      <c r="E41" s="58"/>
      <c r="F41" s="59"/>
    </row>
    <row r="42" spans="1:6" s="3" customFormat="1" ht="31.5" x14ac:dyDescent="0.25">
      <c r="A42" s="55" t="s">
        <v>84</v>
      </c>
      <c r="B42" s="56" t="s">
        <v>125</v>
      </c>
      <c r="C42" s="57" t="s">
        <v>126</v>
      </c>
      <c r="D42" s="58">
        <f>D40*20</f>
        <v>135</v>
      </c>
      <c r="E42" s="58"/>
      <c r="F42" s="59"/>
    </row>
    <row r="43" spans="1:6" s="3" customFormat="1" ht="31.5" x14ac:dyDescent="0.25">
      <c r="A43" s="55" t="s">
        <v>85</v>
      </c>
      <c r="B43" s="56" t="s">
        <v>127</v>
      </c>
      <c r="C43" s="57" t="s">
        <v>63</v>
      </c>
      <c r="D43" s="58">
        <f>(D40*2)*0.25</f>
        <v>3.375</v>
      </c>
      <c r="E43" s="58"/>
      <c r="F43" s="59"/>
    </row>
    <row r="44" spans="1:6" s="9" customFormat="1" ht="31.5" x14ac:dyDescent="0.25">
      <c r="A44" s="55" t="s">
        <v>86</v>
      </c>
      <c r="B44" s="56" t="s">
        <v>128</v>
      </c>
      <c r="C44" s="57" t="s">
        <v>63</v>
      </c>
      <c r="D44" s="58">
        <v>9</v>
      </c>
      <c r="E44" s="58"/>
      <c r="F44" s="59"/>
    </row>
    <row r="45" spans="1:6" s="9" customFormat="1" ht="31.5" x14ac:dyDescent="0.25">
      <c r="A45" s="52" t="s">
        <v>69</v>
      </c>
      <c r="B45" s="2" t="s">
        <v>129</v>
      </c>
      <c r="C45" s="53"/>
      <c r="D45" s="54"/>
      <c r="E45" s="54"/>
      <c r="F45" s="33"/>
    </row>
    <row r="46" spans="1:6" s="3" customFormat="1" ht="31.5" x14ac:dyDescent="0.25">
      <c r="A46" s="55" t="s">
        <v>66</v>
      </c>
      <c r="B46" s="56" t="s">
        <v>130</v>
      </c>
      <c r="C46" s="57" t="s">
        <v>60</v>
      </c>
      <c r="D46" s="58">
        <f>1.5*1.5*1.5</f>
        <v>3.375</v>
      </c>
      <c r="E46" s="58"/>
      <c r="F46" s="59"/>
    </row>
    <row r="47" spans="1:6" s="3" customFormat="1" ht="78.75" x14ac:dyDescent="0.25">
      <c r="A47" s="55" t="s">
        <v>70</v>
      </c>
      <c r="B47" s="56" t="s">
        <v>131</v>
      </c>
      <c r="C47" s="57" t="s">
        <v>59</v>
      </c>
      <c r="D47" s="58">
        <v>1</v>
      </c>
      <c r="E47" s="58"/>
      <c r="F47" s="59"/>
    </row>
    <row r="48" spans="1:6" s="3" customFormat="1" ht="47.25" x14ac:dyDescent="0.25">
      <c r="A48" s="55" t="s">
        <v>87</v>
      </c>
      <c r="B48" s="56" t="s">
        <v>132</v>
      </c>
      <c r="C48" s="57" t="s">
        <v>61</v>
      </c>
      <c r="D48" s="58">
        <v>18</v>
      </c>
      <c r="E48" s="58"/>
      <c r="F48" s="59"/>
    </row>
    <row r="49" spans="1:47" s="3" customFormat="1" x14ac:dyDescent="0.25">
      <c r="A49" s="23">
        <v>3</v>
      </c>
      <c r="B49" s="137" t="s">
        <v>57</v>
      </c>
      <c r="C49" s="137"/>
      <c r="D49" s="137"/>
      <c r="E49" s="137"/>
      <c r="F49" s="60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</row>
    <row r="50" spans="1:47" s="3" customFormat="1" ht="31.5" x14ac:dyDescent="0.25">
      <c r="A50" s="34" t="s">
        <v>49</v>
      </c>
      <c r="B50" s="35" t="s">
        <v>133</v>
      </c>
      <c r="C50" s="1" t="s">
        <v>59</v>
      </c>
      <c r="D50" s="36">
        <v>19</v>
      </c>
      <c r="E50" s="36"/>
      <c r="F50" s="37"/>
    </row>
    <row r="51" spans="1:47" s="3" customFormat="1" x14ac:dyDescent="0.25">
      <c r="A51" s="34" t="s">
        <v>64</v>
      </c>
      <c r="B51" s="35" t="s">
        <v>134</v>
      </c>
      <c r="C51" s="1" t="s">
        <v>60</v>
      </c>
      <c r="D51" s="36">
        <f>1918.9-250</f>
        <v>1668.9</v>
      </c>
      <c r="E51" s="36"/>
      <c r="F51" s="37"/>
    </row>
    <row r="52" spans="1:47" s="3" customFormat="1" ht="47.25" x14ac:dyDescent="0.25">
      <c r="A52" s="34" t="s">
        <v>65</v>
      </c>
      <c r="B52" s="35" t="s">
        <v>135</v>
      </c>
      <c r="C52" s="1" t="s">
        <v>60</v>
      </c>
      <c r="D52" s="36">
        <f>D51</f>
        <v>1668.9</v>
      </c>
      <c r="E52" s="36"/>
      <c r="F52" s="37"/>
    </row>
    <row r="53" spans="1:47" x14ac:dyDescent="0.25">
      <c r="A53" s="61" t="s">
        <v>10</v>
      </c>
      <c r="B53" s="138" t="s">
        <v>58</v>
      </c>
      <c r="C53" s="139"/>
      <c r="D53" s="139"/>
      <c r="E53" s="140"/>
      <c r="F53" s="62"/>
      <c r="G53" s="21" t="s">
        <v>91</v>
      </c>
      <c r="H53" s="22"/>
      <c r="I53" s="21" t="s">
        <v>91</v>
      </c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</row>
    <row r="54" spans="1:47" s="3" customFormat="1" ht="31.5" x14ac:dyDescent="0.25">
      <c r="A54" s="63">
        <v>1</v>
      </c>
      <c r="B54" s="35" t="s">
        <v>136</v>
      </c>
      <c r="C54" s="1" t="s">
        <v>60</v>
      </c>
      <c r="D54" s="36">
        <f>34.22+4.29+133.73+12.18</f>
        <v>184.42</v>
      </c>
      <c r="E54" s="36"/>
      <c r="F54" s="37"/>
    </row>
    <row r="55" spans="1:47" s="3" customFormat="1" ht="31.5" x14ac:dyDescent="0.25">
      <c r="A55" s="63">
        <f t="shared" ref="A55:A60" si="0">A54+1</f>
        <v>2</v>
      </c>
      <c r="B55" s="35" t="s">
        <v>137</v>
      </c>
      <c r="C55" s="1" t="s">
        <v>109</v>
      </c>
      <c r="D55" s="36">
        <f>(4.8+0.7+1.58)*2+(19.29+7.51+2.43)*2-(1.8*2+1+0.9+3.96+3.13+3.15+1.85+1.85*3+1+3.15)</f>
        <v>45.329999999999991</v>
      </c>
      <c r="E55" s="36"/>
      <c r="F55" s="37"/>
    </row>
    <row r="56" spans="1:47" s="3" customFormat="1" ht="47.25" x14ac:dyDescent="0.25">
      <c r="A56" s="63">
        <f t="shared" si="0"/>
        <v>3</v>
      </c>
      <c r="B56" s="35" t="s">
        <v>138</v>
      </c>
      <c r="C56" s="1" t="s">
        <v>60</v>
      </c>
      <c r="D56" s="36">
        <f>D54</f>
        <v>184.42</v>
      </c>
      <c r="E56" s="36"/>
      <c r="F56" s="37"/>
    </row>
    <row r="57" spans="1:47" s="3" customFormat="1" ht="78.75" x14ac:dyDescent="0.25">
      <c r="A57" s="63">
        <f t="shared" si="0"/>
        <v>4</v>
      </c>
      <c r="B57" s="35" t="s">
        <v>139</v>
      </c>
      <c r="C57" s="1" t="s">
        <v>60</v>
      </c>
      <c r="D57" s="36">
        <f>D56</f>
        <v>184.42</v>
      </c>
      <c r="E57" s="36"/>
      <c r="F57" s="37"/>
    </row>
    <row r="58" spans="1:47" s="3" customFormat="1" ht="31.5" x14ac:dyDescent="0.25">
      <c r="A58" s="63">
        <f t="shared" si="0"/>
        <v>5</v>
      </c>
      <c r="B58" s="35" t="s">
        <v>140</v>
      </c>
      <c r="C58" s="1" t="s">
        <v>109</v>
      </c>
      <c r="D58" s="36">
        <f>D55</f>
        <v>45.329999999999991</v>
      </c>
      <c r="E58" s="36"/>
      <c r="F58" s="37"/>
    </row>
    <row r="59" spans="1:47" s="3" customFormat="1" x14ac:dyDescent="0.25">
      <c r="A59" s="63">
        <f t="shared" si="0"/>
        <v>6</v>
      </c>
      <c r="B59" s="35" t="s">
        <v>141</v>
      </c>
      <c r="C59" s="1" t="s">
        <v>109</v>
      </c>
      <c r="D59" s="36">
        <f>1+1.8*3+0.9+4+3.15+1+1.85+3.15*2</f>
        <v>23.6</v>
      </c>
      <c r="E59" s="36"/>
      <c r="F59" s="37"/>
    </row>
    <row r="60" spans="1:47" s="3" customFormat="1" ht="47.25" x14ac:dyDescent="0.25">
      <c r="A60" s="63">
        <f t="shared" si="0"/>
        <v>7</v>
      </c>
      <c r="B60" s="35" t="s">
        <v>142</v>
      </c>
      <c r="C60" s="1" t="s">
        <v>59</v>
      </c>
      <c r="D60" s="36">
        <v>19</v>
      </c>
      <c r="E60" s="36"/>
      <c r="F60" s="37"/>
    </row>
    <row r="61" spans="1:47" s="3" customFormat="1" x14ac:dyDescent="0.25">
      <c r="A61" s="61" t="s">
        <v>50</v>
      </c>
      <c r="B61" s="138" t="s">
        <v>15</v>
      </c>
      <c r="C61" s="139"/>
      <c r="D61" s="139"/>
      <c r="E61" s="140"/>
      <c r="F61" s="62"/>
      <c r="G61" s="21" t="s">
        <v>91</v>
      </c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</row>
    <row r="62" spans="1:47" s="3" customFormat="1" ht="31.5" x14ac:dyDescent="0.25">
      <c r="A62" s="64" t="s">
        <v>3</v>
      </c>
      <c r="B62" s="65" t="s">
        <v>143</v>
      </c>
      <c r="C62" s="66"/>
      <c r="D62" s="67"/>
      <c r="E62" s="67"/>
      <c r="F62" s="68"/>
      <c r="G62" s="69" t="s">
        <v>91</v>
      </c>
    </row>
    <row r="63" spans="1:47" s="3" customFormat="1" ht="31.5" x14ac:dyDescent="0.25">
      <c r="A63" s="63">
        <v>1</v>
      </c>
      <c r="B63" s="35" t="s">
        <v>144</v>
      </c>
      <c r="C63" s="1" t="s">
        <v>59</v>
      </c>
      <c r="D63" s="36">
        <v>9</v>
      </c>
      <c r="E63" s="36"/>
      <c r="F63" s="37"/>
    </row>
    <row r="64" spans="1:47" s="3" customFormat="1" ht="47.25" x14ac:dyDescent="0.25">
      <c r="A64" s="63">
        <f>A63+1</f>
        <v>2</v>
      </c>
      <c r="B64" s="35" t="s">
        <v>145</v>
      </c>
      <c r="C64" s="1" t="s">
        <v>109</v>
      </c>
      <c r="D64" s="36">
        <v>6</v>
      </c>
      <c r="E64" s="36"/>
      <c r="F64" s="37"/>
    </row>
    <row r="65" spans="1:6" s="3" customFormat="1" ht="47.25" x14ac:dyDescent="0.25">
      <c r="A65" s="63">
        <f>A64+1</f>
        <v>3</v>
      </c>
      <c r="B65" s="35" t="s">
        <v>146</v>
      </c>
      <c r="C65" s="1" t="s">
        <v>60</v>
      </c>
      <c r="D65" s="36">
        <v>161.72</v>
      </c>
      <c r="E65" s="36"/>
      <c r="F65" s="37"/>
    </row>
    <row r="66" spans="1:6" s="3" customFormat="1" ht="31.5" x14ac:dyDescent="0.25">
      <c r="A66" s="63">
        <f>A65+1</f>
        <v>4</v>
      </c>
      <c r="B66" s="35" t="s">
        <v>147</v>
      </c>
      <c r="C66" s="1" t="s">
        <v>59</v>
      </c>
      <c r="D66" s="36">
        <v>5</v>
      </c>
      <c r="E66" s="36"/>
      <c r="F66" s="37"/>
    </row>
    <row r="67" spans="1:6" s="3" customFormat="1" ht="31.5" x14ac:dyDescent="0.25">
      <c r="A67" s="64" t="s">
        <v>4</v>
      </c>
      <c r="B67" s="65" t="s">
        <v>148</v>
      </c>
      <c r="C67" s="66"/>
      <c r="D67" s="67"/>
      <c r="E67" s="67"/>
      <c r="F67" s="68"/>
    </row>
    <row r="68" spans="1:6" s="3" customFormat="1" ht="31.5" x14ac:dyDescent="0.25">
      <c r="A68" s="63">
        <v>1</v>
      </c>
      <c r="B68" s="35" t="s">
        <v>144</v>
      </c>
      <c r="C68" s="1" t="s">
        <v>59</v>
      </c>
      <c r="D68" s="36">
        <v>4</v>
      </c>
      <c r="E68" s="36"/>
      <c r="F68" s="37"/>
    </row>
    <row r="69" spans="1:6" s="3" customFormat="1" ht="47.25" x14ac:dyDescent="0.25">
      <c r="A69" s="63">
        <f>A68+1</f>
        <v>2</v>
      </c>
      <c r="B69" s="35" t="s">
        <v>146</v>
      </c>
      <c r="C69" s="1" t="s">
        <v>60</v>
      </c>
      <c r="D69" s="36">
        <v>176.75</v>
      </c>
      <c r="E69" s="36"/>
      <c r="F69" s="37"/>
    </row>
    <row r="70" spans="1:6" s="3" customFormat="1" ht="31.5" x14ac:dyDescent="0.25">
      <c r="A70" s="63">
        <f>A69+1</f>
        <v>3</v>
      </c>
      <c r="B70" s="35" t="s">
        <v>147</v>
      </c>
      <c r="C70" s="1" t="s">
        <v>59</v>
      </c>
      <c r="D70" s="36">
        <v>4</v>
      </c>
      <c r="E70" s="36"/>
      <c r="F70" s="37"/>
    </row>
    <row r="71" spans="1:6" s="3" customFormat="1" x14ac:dyDescent="0.25">
      <c r="A71" s="70">
        <f>A70+1</f>
        <v>4</v>
      </c>
      <c r="B71" s="71" t="s">
        <v>149</v>
      </c>
      <c r="C71" s="72" t="s">
        <v>60</v>
      </c>
      <c r="D71" s="73">
        <v>10.88</v>
      </c>
      <c r="E71" s="73"/>
      <c r="F71" s="37"/>
    </row>
    <row r="72" spans="1:6" s="3" customFormat="1" x14ac:dyDescent="0.25">
      <c r="A72" s="64" t="s">
        <v>5</v>
      </c>
      <c r="B72" s="65" t="s">
        <v>150</v>
      </c>
      <c r="C72" s="66"/>
      <c r="D72" s="67"/>
      <c r="E72" s="67"/>
      <c r="F72" s="68"/>
    </row>
    <row r="73" spans="1:6" s="3" customFormat="1" ht="47.25" x14ac:dyDescent="0.25">
      <c r="A73" s="63">
        <v>1</v>
      </c>
      <c r="B73" s="35" t="s">
        <v>151</v>
      </c>
      <c r="C73" s="1" t="s">
        <v>63</v>
      </c>
      <c r="D73" s="36">
        <v>3</v>
      </c>
      <c r="E73" s="36"/>
      <c r="F73" s="37"/>
    </row>
    <row r="74" spans="1:6" s="3" customFormat="1" ht="47.25" x14ac:dyDescent="0.25">
      <c r="A74" s="63">
        <f>A73+1</f>
        <v>2</v>
      </c>
      <c r="B74" s="35" t="s">
        <v>146</v>
      </c>
      <c r="C74" s="1" t="s">
        <v>60</v>
      </c>
      <c r="D74" s="36">
        <v>10.28</v>
      </c>
      <c r="E74" s="36"/>
      <c r="F74" s="37"/>
    </row>
    <row r="75" spans="1:6" s="3" customFormat="1" x14ac:dyDescent="0.25">
      <c r="A75" s="64" t="s">
        <v>6</v>
      </c>
      <c r="B75" s="65" t="s">
        <v>152</v>
      </c>
      <c r="C75" s="66"/>
      <c r="D75" s="67"/>
      <c r="E75" s="67"/>
      <c r="F75" s="68"/>
    </row>
    <row r="76" spans="1:6" s="3" customFormat="1" ht="31.5" x14ac:dyDescent="0.25">
      <c r="A76" s="63">
        <v>1</v>
      </c>
      <c r="B76" s="35" t="s">
        <v>144</v>
      </c>
      <c r="C76" s="1" t="s">
        <v>59</v>
      </c>
      <c r="D76" s="36">
        <v>3</v>
      </c>
      <c r="E76" s="36"/>
      <c r="F76" s="37"/>
    </row>
    <row r="77" spans="1:6" s="3" customFormat="1" ht="31.5" x14ac:dyDescent="0.25">
      <c r="A77" s="63">
        <f>A76+1</f>
        <v>2</v>
      </c>
      <c r="B77" s="35" t="s">
        <v>153</v>
      </c>
      <c r="C77" s="1" t="s">
        <v>109</v>
      </c>
      <c r="D77" s="36">
        <v>7</v>
      </c>
      <c r="E77" s="36"/>
      <c r="F77" s="37"/>
    </row>
    <row r="78" spans="1:6" s="3" customFormat="1" ht="47.25" x14ac:dyDescent="0.25">
      <c r="A78" s="63">
        <f>A77+1</f>
        <v>3</v>
      </c>
      <c r="B78" s="35" t="s">
        <v>154</v>
      </c>
      <c r="C78" s="1" t="s">
        <v>60</v>
      </c>
      <c r="D78" s="36">
        <v>63</v>
      </c>
      <c r="E78" s="36"/>
      <c r="F78" s="37"/>
    </row>
    <row r="79" spans="1:6" s="3" customFormat="1" ht="31.5" x14ac:dyDescent="0.25">
      <c r="A79" s="63">
        <f>A78+1</f>
        <v>4</v>
      </c>
      <c r="B79" s="35" t="s">
        <v>147</v>
      </c>
      <c r="C79" s="1" t="s">
        <v>59</v>
      </c>
      <c r="D79" s="36">
        <v>2</v>
      </c>
      <c r="E79" s="36"/>
      <c r="F79" s="37"/>
    </row>
    <row r="80" spans="1:6" s="3" customFormat="1" ht="47.25" x14ac:dyDescent="0.25">
      <c r="A80" s="64" t="s">
        <v>7</v>
      </c>
      <c r="B80" s="65" t="s">
        <v>155</v>
      </c>
      <c r="C80" s="66"/>
      <c r="D80" s="67"/>
      <c r="E80" s="67"/>
      <c r="F80" s="68"/>
    </row>
    <row r="81" spans="1:47" s="3" customFormat="1" ht="31.5" x14ac:dyDescent="0.25">
      <c r="A81" s="63">
        <v>1</v>
      </c>
      <c r="B81" s="35" t="s">
        <v>156</v>
      </c>
      <c r="C81" s="1" t="s">
        <v>60</v>
      </c>
      <c r="D81" s="36">
        <v>117.91</v>
      </c>
      <c r="E81" s="36"/>
      <c r="F81" s="37"/>
    </row>
    <row r="82" spans="1:47" s="3" customFormat="1" ht="31.5" x14ac:dyDescent="0.25">
      <c r="A82" s="63">
        <f>A81+1</f>
        <v>2</v>
      </c>
      <c r="B82" s="35" t="s">
        <v>157</v>
      </c>
      <c r="C82" s="1" t="s">
        <v>109</v>
      </c>
      <c r="D82" s="36">
        <v>47.8</v>
      </c>
      <c r="E82" s="36"/>
      <c r="F82" s="37"/>
    </row>
    <row r="83" spans="1:47" s="3" customFormat="1" ht="31.5" x14ac:dyDescent="0.25">
      <c r="A83" s="63">
        <f>A82+1</f>
        <v>3</v>
      </c>
      <c r="B83" s="35" t="s">
        <v>158</v>
      </c>
      <c r="C83" s="1" t="s">
        <v>60</v>
      </c>
      <c r="D83" s="36">
        <f>D81</f>
        <v>117.91</v>
      </c>
      <c r="E83" s="36"/>
      <c r="F83" s="37"/>
    </row>
    <row r="84" spans="1:47" s="3" customFormat="1" ht="47.25" x14ac:dyDescent="0.25">
      <c r="A84" s="63">
        <f>A83+1</f>
        <v>4</v>
      </c>
      <c r="B84" s="35" t="s">
        <v>159</v>
      </c>
      <c r="C84" s="1" t="s">
        <v>109</v>
      </c>
      <c r="D84" s="36">
        <f>D82</f>
        <v>47.8</v>
      </c>
      <c r="E84" s="36"/>
      <c r="F84" s="37"/>
    </row>
    <row r="85" spans="1:47" s="3" customFormat="1" ht="31.5" x14ac:dyDescent="0.25">
      <c r="A85" s="63">
        <f>A84+1</f>
        <v>5</v>
      </c>
      <c r="B85" s="35" t="s">
        <v>160</v>
      </c>
      <c r="C85" s="1" t="s">
        <v>60</v>
      </c>
      <c r="D85" s="36">
        <f>D83</f>
        <v>117.91</v>
      </c>
      <c r="E85" s="36"/>
      <c r="F85" s="37"/>
      <c r="G85" s="69" t="s">
        <v>91</v>
      </c>
    </row>
    <row r="86" spans="1:47" s="3" customFormat="1" ht="31.5" x14ac:dyDescent="0.25">
      <c r="A86" s="63">
        <f>A85+1</f>
        <v>6</v>
      </c>
      <c r="B86" s="35" t="s">
        <v>161</v>
      </c>
      <c r="C86" s="1" t="s">
        <v>109</v>
      </c>
      <c r="D86" s="36">
        <f>D84</f>
        <v>47.8</v>
      </c>
      <c r="E86" s="36"/>
      <c r="F86" s="37"/>
    </row>
    <row r="87" spans="1:47" s="3" customFormat="1" x14ac:dyDescent="0.25">
      <c r="A87" s="74" t="s">
        <v>51</v>
      </c>
      <c r="B87" s="138" t="s">
        <v>16</v>
      </c>
      <c r="C87" s="139"/>
      <c r="D87" s="139"/>
      <c r="E87" s="140"/>
      <c r="F87" s="75"/>
      <c r="G87" s="76" t="s">
        <v>91</v>
      </c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</row>
    <row r="88" spans="1:47" s="3" customFormat="1" x14ac:dyDescent="0.25">
      <c r="A88" s="77" t="s">
        <v>3</v>
      </c>
      <c r="B88" s="129" t="s">
        <v>17</v>
      </c>
      <c r="C88" s="130"/>
      <c r="D88" s="130"/>
      <c r="E88" s="131"/>
      <c r="F88" s="78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</row>
    <row r="89" spans="1:47" s="85" customFormat="1" ht="18.75" x14ac:dyDescent="0.25">
      <c r="A89" s="79">
        <v>1</v>
      </c>
      <c r="B89" s="80" t="s">
        <v>162</v>
      </c>
      <c r="C89" s="81" t="s">
        <v>235</v>
      </c>
      <c r="D89" s="82">
        <v>18.809999999999999</v>
      </c>
      <c r="E89" s="83"/>
      <c r="F89" s="84"/>
    </row>
    <row r="90" spans="1:47" s="85" customFormat="1" ht="18.75" x14ac:dyDescent="0.25">
      <c r="A90" s="79">
        <v>2</v>
      </c>
      <c r="B90" s="80" t="s">
        <v>163</v>
      </c>
      <c r="C90" s="81" t="s">
        <v>235</v>
      </c>
      <c r="D90" s="82">
        <v>2</v>
      </c>
      <c r="E90" s="83"/>
      <c r="F90" s="84"/>
    </row>
    <row r="91" spans="1:47" s="85" customFormat="1" x14ac:dyDescent="0.25">
      <c r="A91" s="79">
        <v>3</v>
      </c>
      <c r="B91" s="80" t="s">
        <v>164</v>
      </c>
      <c r="C91" s="81" t="s">
        <v>59</v>
      </c>
      <c r="D91" s="82">
        <v>1</v>
      </c>
      <c r="E91" s="83"/>
      <c r="F91" s="84"/>
    </row>
    <row r="92" spans="1:47" s="85" customFormat="1" ht="63" x14ac:dyDescent="0.25">
      <c r="A92" s="79">
        <v>4</v>
      </c>
      <c r="B92" s="80" t="s">
        <v>165</v>
      </c>
      <c r="C92" s="81" t="s">
        <v>235</v>
      </c>
      <c r="D92" s="82">
        <v>48.27</v>
      </c>
      <c r="E92" s="83"/>
      <c r="F92" s="84"/>
    </row>
    <row r="93" spans="1:47" s="85" customFormat="1" x14ac:dyDescent="0.25">
      <c r="A93" s="79">
        <v>5</v>
      </c>
      <c r="B93" s="80" t="s">
        <v>166</v>
      </c>
      <c r="C93" s="81" t="s">
        <v>61</v>
      </c>
      <c r="D93" s="82">
        <v>5</v>
      </c>
      <c r="E93" s="83"/>
      <c r="F93" s="84"/>
    </row>
    <row r="94" spans="1:47" s="85" customFormat="1" ht="63" x14ac:dyDescent="0.25">
      <c r="A94" s="79">
        <v>6</v>
      </c>
      <c r="B94" s="80" t="s">
        <v>167</v>
      </c>
      <c r="C94" s="81" t="s">
        <v>235</v>
      </c>
      <c r="D94" s="82">
        <v>18.809999999999999</v>
      </c>
      <c r="E94" s="83"/>
      <c r="F94" s="84"/>
    </row>
    <row r="95" spans="1:47" s="85" customFormat="1" ht="31.5" x14ac:dyDescent="0.25">
      <c r="A95" s="79">
        <v>7</v>
      </c>
      <c r="B95" s="80" t="s">
        <v>168</v>
      </c>
      <c r="C95" s="81" t="s">
        <v>235</v>
      </c>
      <c r="D95" s="82">
        <v>2</v>
      </c>
      <c r="E95" s="83"/>
      <c r="F95" s="84"/>
    </row>
    <row r="96" spans="1:47" s="85" customFormat="1" ht="31.5" x14ac:dyDescent="0.25">
      <c r="A96" s="79">
        <v>8</v>
      </c>
      <c r="B96" s="80" t="s">
        <v>169</v>
      </c>
      <c r="C96" s="81" t="s">
        <v>235</v>
      </c>
      <c r="D96" s="82">
        <f>D89</f>
        <v>18.809999999999999</v>
      </c>
      <c r="E96" s="83"/>
      <c r="F96" s="84"/>
    </row>
    <row r="97" spans="1:47" s="85" customFormat="1" ht="47.25" x14ac:dyDescent="0.25">
      <c r="A97" s="79">
        <v>9</v>
      </c>
      <c r="B97" s="80" t="s">
        <v>170</v>
      </c>
      <c r="C97" s="81" t="s">
        <v>235</v>
      </c>
      <c r="D97" s="82">
        <f>D89</f>
        <v>18.809999999999999</v>
      </c>
      <c r="E97" s="83"/>
      <c r="F97" s="84"/>
    </row>
    <row r="98" spans="1:47" s="85" customFormat="1" ht="31.5" x14ac:dyDescent="0.25">
      <c r="A98" s="79">
        <v>10</v>
      </c>
      <c r="B98" s="80" t="s">
        <v>171</v>
      </c>
      <c r="C98" s="81" t="s">
        <v>235</v>
      </c>
      <c r="D98" s="82">
        <f>D89</f>
        <v>18.809999999999999</v>
      </c>
      <c r="E98" s="83"/>
      <c r="F98" s="84"/>
    </row>
    <row r="99" spans="1:47" s="85" customFormat="1" ht="78.75" x14ac:dyDescent="0.25">
      <c r="A99" s="79">
        <v>11</v>
      </c>
      <c r="B99" s="80" t="s">
        <v>172</v>
      </c>
      <c r="C99" s="81" t="s">
        <v>235</v>
      </c>
      <c r="D99" s="82">
        <f>D89</f>
        <v>18.809999999999999</v>
      </c>
      <c r="E99" s="83"/>
      <c r="F99" s="84"/>
    </row>
    <row r="100" spans="1:47" s="85" customFormat="1" ht="31.5" x14ac:dyDescent="0.25">
      <c r="A100" s="79">
        <v>12</v>
      </c>
      <c r="B100" s="80" t="s">
        <v>173</v>
      </c>
      <c r="C100" s="81" t="s">
        <v>59</v>
      </c>
      <c r="D100" s="82">
        <v>1</v>
      </c>
      <c r="E100" s="83"/>
      <c r="F100" s="84"/>
    </row>
    <row r="101" spans="1:47" s="86" customFormat="1" ht="94.5" x14ac:dyDescent="0.25">
      <c r="A101" s="79">
        <v>13</v>
      </c>
      <c r="B101" s="80" t="s">
        <v>174</v>
      </c>
      <c r="C101" s="81" t="s">
        <v>59</v>
      </c>
      <c r="D101" s="82">
        <v>1</v>
      </c>
      <c r="E101" s="83"/>
      <c r="F101" s="84"/>
    </row>
    <row r="102" spans="1:47" s="3" customFormat="1" x14ac:dyDescent="0.25">
      <c r="A102" s="23" t="s">
        <v>4</v>
      </c>
      <c r="B102" s="137" t="s">
        <v>18</v>
      </c>
      <c r="C102" s="137"/>
      <c r="D102" s="137"/>
      <c r="E102" s="137"/>
      <c r="F102" s="24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</row>
    <row r="103" spans="1:47" s="85" customFormat="1" ht="18.75" x14ac:dyDescent="0.25">
      <c r="A103" s="79">
        <v>1</v>
      </c>
      <c r="B103" s="80" t="s">
        <v>163</v>
      </c>
      <c r="C103" s="81" t="s">
        <v>235</v>
      </c>
      <c r="D103" s="82">
        <v>2</v>
      </c>
      <c r="E103" s="83"/>
      <c r="F103" s="84"/>
    </row>
    <row r="104" spans="1:47" s="85" customFormat="1" x14ac:dyDescent="0.25">
      <c r="A104" s="79">
        <v>2</v>
      </c>
      <c r="B104" s="80" t="s">
        <v>164</v>
      </c>
      <c r="C104" s="81" t="s">
        <v>59</v>
      </c>
      <c r="D104" s="82">
        <v>1</v>
      </c>
      <c r="E104" s="83"/>
      <c r="F104" s="84"/>
    </row>
    <row r="105" spans="1:47" s="85" customFormat="1" ht="31.5" x14ac:dyDescent="0.25">
      <c r="A105" s="79">
        <v>3</v>
      </c>
      <c r="B105" s="80" t="s">
        <v>175</v>
      </c>
      <c r="C105" s="81" t="s">
        <v>235</v>
      </c>
      <c r="D105" s="82">
        <v>29.07</v>
      </c>
      <c r="E105" s="83"/>
      <c r="F105" s="84"/>
    </row>
    <row r="106" spans="1:47" s="86" customFormat="1" ht="31.5" x14ac:dyDescent="0.25">
      <c r="A106" s="79">
        <v>4</v>
      </c>
      <c r="B106" s="80" t="s">
        <v>176</v>
      </c>
      <c r="C106" s="81" t="s">
        <v>61</v>
      </c>
      <c r="D106" s="82">
        <v>21.5</v>
      </c>
      <c r="E106" s="83"/>
      <c r="F106" s="84"/>
    </row>
    <row r="107" spans="1:47" s="85" customFormat="1" ht="63" x14ac:dyDescent="0.25">
      <c r="A107" s="79">
        <v>5</v>
      </c>
      <c r="B107" s="80" t="s">
        <v>165</v>
      </c>
      <c r="C107" s="81" t="s">
        <v>235</v>
      </c>
      <c r="D107" s="82">
        <v>60.56</v>
      </c>
      <c r="E107" s="83"/>
      <c r="F107" s="84"/>
    </row>
    <row r="108" spans="1:47" s="85" customFormat="1" x14ac:dyDescent="0.25">
      <c r="A108" s="79">
        <v>6</v>
      </c>
      <c r="B108" s="80" t="s">
        <v>166</v>
      </c>
      <c r="C108" s="81" t="s">
        <v>61</v>
      </c>
      <c r="D108" s="82">
        <v>5</v>
      </c>
      <c r="E108" s="83"/>
      <c r="F108" s="84"/>
    </row>
    <row r="109" spans="1:47" s="85" customFormat="1" ht="63" x14ac:dyDescent="0.25">
      <c r="A109" s="79">
        <v>7</v>
      </c>
      <c r="B109" s="80" t="s">
        <v>167</v>
      </c>
      <c r="C109" s="81" t="s">
        <v>235</v>
      </c>
      <c r="D109" s="82">
        <v>29.07</v>
      </c>
      <c r="E109" s="83"/>
      <c r="F109" s="84"/>
    </row>
    <row r="110" spans="1:47" s="85" customFormat="1" ht="31.5" x14ac:dyDescent="0.25">
      <c r="A110" s="79">
        <v>8</v>
      </c>
      <c r="B110" s="80" t="s">
        <v>168</v>
      </c>
      <c r="C110" s="81" t="s">
        <v>235</v>
      </c>
      <c r="D110" s="82">
        <v>2</v>
      </c>
      <c r="E110" s="83"/>
      <c r="F110" s="84"/>
    </row>
    <row r="111" spans="1:47" s="85" customFormat="1" ht="47.25" x14ac:dyDescent="0.25">
      <c r="A111" s="79">
        <v>9</v>
      </c>
      <c r="B111" s="80" t="s">
        <v>177</v>
      </c>
      <c r="C111" s="81" t="s">
        <v>59</v>
      </c>
      <c r="D111" s="82">
        <v>1</v>
      </c>
      <c r="E111" s="83"/>
      <c r="F111" s="84"/>
    </row>
    <row r="112" spans="1:47" s="85" customFormat="1" ht="31.5" x14ac:dyDescent="0.25">
      <c r="A112" s="79">
        <v>10</v>
      </c>
      <c r="B112" s="80" t="s">
        <v>178</v>
      </c>
      <c r="C112" s="81" t="s">
        <v>59</v>
      </c>
      <c r="D112" s="82">
        <v>1</v>
      </c>
      <c r="E112" s="83"/>
      <c r="F112" s="84"/>
    </row>
    <row r="113" spans="1:47" s="85" customFormat="1" ht="94.5" x14ac:dyDescent="0.25">
      <c r="A113" s="79">
        <v>11</v>
      </c>
      <c r="B113" s="80" t="s">
        <v>174</v>
      </c>
      <c r="C113" s="81" t="s">
        <v>59</v>
      </c>
      <c r="D113" s="82">
        <v>1</v>
      </c>
      <c r="E113" s="83"/>
      <c r="F113" s="84"/>
    </row>
    <row r="114" spans="1:47" s="85" customFormat="1" x14ac:dyDescent="0.25">
      <c r="A114" s="79">
        <v>12</v>
      </c>
      <c r="B114" s="80" t="s">
        <v>179</v>
      </c>
      <c r="C114" s="81" t="s">
        <v>59</v>
      </c>
      <c r="D114" s="82">
        <v>1</v>
      </c>
      <c r="E114" s="83"/>
      <c r="F114" s="84"/>
    </row>
    <row r="115" spans="1:47" s="3" customFormat="1" x14ac:dyDescent="0.25">
      <c r="A115" s="23" t="s">
        <v>5</v>
      </c>
      <c r="B115" s="137" t="s">
        <v>19</v>
      </c>
      <c r="C115" s="137"/>
      <c r="D115" s="137"/>
      <c r="E115" s="137"/>
      <c r="F115" s="24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</row>
    <row r="116" spans="1:47" s="85" customFormat="1" ht="18.75" x14ac:dyDescent="0.25">
      <c r="A116" s="79">
        <v>1</v>
      </c>
      <c r="B116" s="80" t="s">
        <v>162</v>
      </c>
      <c r="C116" s="81" t="s">
        <v>235</v>
      </c>
      <c r="D116" s="82">
        <v>14.95</v>
      </c>
      <c r="E116" s="83"/>
      <c r="F116" s="84"/>
    </row>
    <row r="117" spans="1:47" s="85" customFormat="1" x14ac:dyDescent="0.25">
      <c r="A117" s="79">
        <v>2</v>
      </c>
      <c r="B117" s="80" t="s">
        <v>164</v>
      </c>
      <c r="C117" s="81" t="s">
        <v>59</v>
      </c>
      <c r="D117" s="82">
        <v>1</v>
      </c>
      <c r="E117" s="83"/>
      <c r="F117" s="84"/>
    </row>
    <row r="118" spans="1:47" s="85" customFormat="1" ht="63" x14ac:dyDescent="0.25">
      <c r="A118" s="79">
        <v>3</v>
      </c>
      <c r="B118" s="80" t="s">
        <v>165</v>
      </c>
      <c r="C118" s="81" t="s">
        <v>235</v>
      </c>
      <c r="D118" s="82">
        <v>42.27</v>
      </c>
      <c r="E118" s="83"/>
      <c r="F118" s="84"/>
    </row>
    <row r="119" spans="1:47" s="85" customFormat="1" x14ac:dyDescent="0.25">
      <c r="A119" s="79">
        <v>4</v>
      </c>
      <c r="B119" s="80" t="s">
        <v>166</v>
      </c>
      <c r="C119" s="81" t="s">
        <v>61</v>
      </c>
      <c r="D119" s="82">
        <v>5</v>
      </c>
      <c r="E119" s="83"/>
      <c r="F119" s="84"/>
    </row>
    <row r="120" spans="1:47" s="85" customFormat="1" ht="63" x14ac:dyDescent="0.25">
      <c r="A120" s="79">
        <v>5</v>
      </c>
      <c r="B120" s="80" t="s">
        <v>167</v>
      </c>
      <c r="C120" s="81" t="s">
        <v>235</v>
      </c>
      <c r="D120" s="82">
        <v>14.95</v>
      </c>
      <c r="E120" s="83"/>
      <c r="F120" s="84"/>
    </row>
    <row r="121" spans="1:47" s="85" customFormat="1" ht="18.75" x14ac:dyDescent="0.25">
      <c r="A121" s="79">
        <v>6</v>
      </c>
      <c r="B121" s="80" t="s">
        <v>180</v>
      </c>
      <c r="C121" s="81" t="s">
        <v>235</v>
      </c>
      <c r="D121" s="82">
        <f>D116</f>
        <v>14.95</v>
      </c>
      <c r="E121" s="83"/>
      <c r="F121" s="84"/>
    </row>
    <row r="122" spans="1:47" s="85" customFormat="1" ht="31.5" x14ac:dyDescent="0.25">
      <c r="A122" s="79">
        <v>7</v>
      </c>
      <c r="B122" s="80" t="s">
        <v>171</v>
      </c>
      <c r="C122" s="81" t="s">
        <v>235</v>
      </c>
      <c r="D122" s="82">
        <f>D116</f>
        <v>14.95</v>
      </c>
      <c r="E122" s="83"/>
      <c r="F122" s="84"/>
    </row>
    <row r="123" spans="1:47" s="85" customFormat="1" ht="78.75" x14ac:dyDescent="0.25">
      <c r="A123" s="79">
        <v>8</v>
      </c>
      <c r="B123" s="80" t="s">
        <v>172</v>
      </c>
      <c r="C123" s="81" t="s">
        <v>235</v>
      </c>
      <c r="D123" s="82">
        <f>D116</f>
        <v>14.95</v>
      </c>
      <c r="E123" s="83"/>
      <c r="F123" s="84"/>
    </row>
    <row r="124" spans="1:47" s="85" customFormat="1" ht="31.5" x14ac:dyDescent="0.25">
      <c r="A124" s="79">
        <v>9</v>
      </c>
      <c r="B124" s="80" t="s">
        <v>178</v>
      </c>
      <c r="C124" s="81" t="s">
        <v>59</v>
      </c>
      <c r="D124" s="82">
        <v>1</v>
      </c>
      <c r="E124" s="83"/>
      <c r="F124" s="84"/>
    </row>
    <row r="125" spans="1:47" s="85" customFormat="1" ht="94.5" x14ac:dyDescent="0.25">
      <c r="A125" s="79">
        <v>10</v>
      </c>
      <c r="B125" s="80" t="s">
        <v>174</v>
      </c>
      <c r="C125" s="81" t="s">
        <v>59</v>
      </c>
      <c r="D125" s="82">
        <v>1</v>
      </c>
      <c r="E125" s="83"/>
      <c r="F125" s="84"/>
    </row>
    <row r="126" spans="1:47" s="3" customFormat="1" x14ac:dyDescent="0.25">
      <c r="A126" s="23" t="s">
        <v>6</v>
      </c>
      <c r="B126" s="137" t="s">
        <v>20</v>
      </c>
      <c r="C126" s="137"/>
      <c r="D126" s="137"/>
      <c r="E126" s="137"/>
      <c r="F126" s="24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  <c r="AK126" s="22"/>
      <c r="AL126" s="22"/>
      <c r="AM126" s="22"/>
      <c r="AN126" s="22"/>
      <c r="AO126" s="22"/>
      <c r="AP126" s="22"/>
      <c r="AQ126" s="22"/>
      <c r="AR126" s="22"/>
      <c r="AS126" s="22"/>
      <c r="AT126" s="22"/>
      <c r="AU126" s="22"/>
    </row>
    <row r="127" spans="1:47" s="85" customFormat="1" ht="18.75" x14ac:dyDescent="0.25">
      <c r="A127" s="79">
        <v>1</v>
      </c>
      <c r="B127" s="80" t="s">
        <v>162</v>
      </c>
      <c r="C127" s="81" t="s">
        <v>235</v>
      </c>
      <c r="D127" s="82">
        <v>15.51</v>
      </c>
      <c r="E127" s="83"/>
      <c r="F127" s="84"/>
    </row>
    <row r="128" spans="1:47" s="85" customFormat="1" ht="18.75" x14ac:dyDescent="0.25">
      <c r="A128" s="79">
        <v>2</v>
      </c>
      <c r="B128" s="80" t="s">
        <v>163</v>
      </c>
      <c r="C128" s="81" t="s">
        <v>235</v>
      </c>
      <c r="D128" s="82">
        <v>2</v>
      </c>
      <c r="E128" s="83"/>
      <c r="F128" s="84"/>
    </row>
    <row r="129" spans="1:47" s="85" customFormat="1" x14ac:dyDescent="0.25">
      <c r="A129" s="79">
        <v>3</v>
      </c>
      <c r="B129" s="80" t="s">
        <v>164</v>
      </c>
      <c r="C129" s="81" t="s">
        <v>59</v>
      </c>
      <c r="D129" s="82">
        <v>1</v>
      </c>
      <c r="E129" s="83"/>
      <c r="F129" s="84"/>
    </row>
    <row r="130" spans="1:47" s="85" customFormat="1" ht="63" x14ac:dyDescent="0.25">
      <c r="A130" s="79">
        <v>4</v>
      </c>
      <c r="B130" s="80" t="s">
        <v>165</v>
      </c>
      <c r="C130" s="81" t="s">
        <v>235</v>
      </c>
      <c r="D130" s="82">
        <v>43.2</v>
      </c>
      <c r="E130" s="83"/>
      <c r="F130" s="84"/>
    </row>
    <row r="131" spans="1:47" s="85" customFormat="1" x14ac:dyDescent="0.25">
      <c r="A131" s="79">
        <v>5</v>
      </c>
      <c r="B131" s="80" t="s">
        <v>166</v>
      </c>
      <c r="C131" s="81" t="s">
        <v>61</v>
      </c>
      <c r="D131" s="82">
        <v>5</v>
      </c>
      <c r="E131" s="83"/>
      <c r="F131" s="84"/>
    </row>
    <row r="132" spans="1:47" s="85" customFormat="1" ht="63" x14ac:dyDescent="0.25">
      <c r="A132" s="79">
        <v>6</v>
      </c>
      <c r="B132" s="80" t="s">
        <v>167</v>
      </c>
      <c r="C132" s="81" t="s">
        <v>235</v>
      </c>
      <c r="D132" s="82">
        <v>15.51</v>
      </c>
      <c r="E132" s="83"/>
      <c r="F132" s="84"/>
    </row>
    <row r="133" spans="1:47" s="85" customFormat="1" ht="31.5" x14ac:dyDescent="0.25">
      <c r="A133" s="79">
        <v>7</v>
      </c>
      <c r="B133" s="80" t="s">
        <v>168</v>
      </c>
      <c r="C133" s="81" t="s">
        <v>235</v>
      </c>
      <c r="D133" s="82">
        <v>2</v>
      </c>
      <c r="E133" s="83"/>
      <c r="F133" s="84"/>
    </row>
    <row r="134" spans="1:47" s="85" customFormat="1" ht="18.75" x14ac:dyDescent="0.25">
      <c r="A134" s="79">
        <v>8</v>
      </c>
      <c r="B134" s="80" t="s">
        <v>180</v>
      </c>
      <c r="C134" s="81" t="s">
        <v>235</v>
      </c>
      <c r="D134" s="82">
        <f>D127</f>
        <v>15.51</v>
      </c>
      <c r="E134" s="83"/>
      <c r="F134" s="84"/>
    </row>
    <row r="135" spans="1:47" s="85" customFormat="1" ht="31.5" x14ac:dyDescent="0.25">
      <c r="A135" s="79">
        <v>9</v>
      </c>
      <c r="B135" s="80" t="s">
        <v>171</v>
      </c>
      <c r="C135" s="81" t="s">
        <v>235</v>
      </c>
      <c r="D135" s="82">
        <f>D127</f>
        <v>15.51</v>
      </c>
      <c r="E135" s="83"/>
      <c r="F135" s="84"/>
    </row>
    <row r="136" spans="1:47" s="85" customFormat="1" ht="78.75" x14ac:dyDescent="0.25">
      <c r="A136" s="79">
        <v>10</v>
      </c>
      <c r="B136" s="80" t="s">
        <v>172</v>
      </c>
      <c r="C136" s="81" t="s">
        <v>235</v>
      </c>
      <c r="D136" s="82">
        <f>D127</f>
        <v>15.51</v>
      </c>
      <c r="E136" s="83"/>
      <c r="F136" s="84"/>
    </row>
    <row r="137" spans="1:47" s="85" customFormat="1" ht="31.5" x14ac:dyDescent="0.25">
      <c r="A137" s="79">
        <v>11</v>
      </c>
      <c r="B137" s="80" t="s">
        <v>178</v>
      </c>
      <c r="C137" s="81" t="s">
        <v>59</v>
      </c>
      <c r="D137" s="82">
        <v>1</v>
      </c>
      <c r="E137" s="83"/>
      <c r="F137" s="84"/>
    </row>
    <row r="138" spans="1:47" s="85" customFormat="1" ht="94.5" x14ac:dyDescent="0.25">
      <c r="A138" s="79">
        <v>12</v>
      </c>
      <c r="B138" s="80" t="s">
        <v>174</v>
      </c>
      <c r="C138" s="81" t="s">
        <v>59</v>
      </c>
      <c r="D138" s="82">
        <v>1</v>
      </c>
      <c r="E138" s="83"/>
      <c r="F138" s="84"/>
    </row>
    <row r="139" spans="1:47" s="85" customFormat="1" x14ac:dyDescent="0.25">
      <c r="A139" s="79">
        <v>13</v>
      </c>
      <c r="B139" s="80" t="s">
        <v>74</v>
      </c>
      <c r="C139" s="81" t="s">
        <v>59</v>
      </c>
      <c r="D139" s="82">
        <v>1</v>
      </c>
      <c r="E139" s="83"/>
      <c r="F139" s="84"/>
    </row>
    <row r="140" spans="1:47" s="3" customFormat="1" x14ac:dyDescent="0.25">
      <c r="A140" s="23" t="s">
        <v>7</v>
      </c>
      <c r="B140" s="137" t="s">
        <v>21</v>
      </c>
      <c r="C140" s="137"/>
      <c r="D140" s="137"/>
      <c r="E140" s="137"/>
      <c r="F140" s="24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2"/>
      <c r="AI140" s="22"/>
      <c r="AJ140" s="22"/>
      <c r="AK140" s="22"/>
      <c r="AL140" s="22"/>
      <c r="AM140" s="22"/>
      <c r="AN140" s="22"/>
      <c r="AO140" s="22"/>
      <c r="AP140" s="22"/>
      <c r="AQ140" s="22"/>
      <c r="AR140" s="22"/>
      <c r="AS140" s="22"/>
      <c r="AT140" s="22"/>
      <c r="AU140" s="22"/>
    </row>
    <row r="141" spans="1:47" s="85" customFormat="1" ht="18.75" x14ac:dyDescent="0.25">
      <c r="A141" s="79">
        <v>1</v>
      </c>
      <c r="B141" s="80" t="s">
        <v>162</v>
      </c>
      <c r="C141" s="81" t="s">
        <v>235</v>
      </c>
      <c r="D141" s="82">
        <v>17.96</v>
      </c>
      <c r="E141" s="83"/>
      <c r="F141" s="84"/>
    </row>
    <row r="142" spans="1:47" s="85" customFormat="1" ht="18.75" x14ac:dyDescent="0.25">
      <c r="A142" s="79">
        <v>2</v>
      </c>
      <c r="B142" s="80" t="s">
        <v>163</v>
      </c>
      <c r="C142" s="81" t="s">
        <v>235</v>
      </c>
      <c r="D142" s="82">
        <v>2</v>
      </c>
      <c r="E142" s="83"/>
      <c r="F142" s="84"/>
    </row>
    <row r="143" spans="1:47" s="85" customFormat="1" x14ac:dyDescent="0.25">
      <c r="A143" s="79">
        <v>3</v>
      </c>
      <c r="B143" s="80" t="s">
        <v>164</v>
      </c>
      <c r="C143" s="81" t="s">
        <v>59</v>
      </c>
      <c r="D143" s="82">
        <v>1</v>
      </c>
      <c r="E143" s="83"/>
      <c r="F143" s="84"/>
    </row>
    <row r="144" spans="1:47" s="85" customFormat="1" ht="63" x14ac:dyDescent="0.25">
      <c r="A144" s="79">
        <v>4</v>
      </c>
      <c r="B144" s="80" t="s">
        <v>165</v>
      </c>
      <c r="C144" s="81" t="s">
        <v>235</v>
      </c>
      <c r="D144" s="82">
        <v>49.37</v>
      </c>
      <c r="E144" s="83"/>
      <c r="F144" s="84"/>
    </row>
    <row r="145" spans="1:47" s="85" customFormat="1" x14ac:dyDescent="0.25">
      <c r="A145" s="79">
        <v>5</v>
      </c>
      <c r="B145" s="80" t="s">
        <v>166</v>
      </c>
      <c r="C145" s="81" t="s">
        <v>61</v>
      </c>
      <c r="D145" s="82">
        <v>5</v>
      </c>
      <c r="E145" s="83"/>
      <c r="F145" s="84"/>
    </row>
    <row r="146" spans="1:47" s="85" customFormat="1" ht="63" x14ac:dyDescent="0.25">
      <c r="A146" s="79">
        <v>6</v>
      </c>
      <c r="B146" s="80" t="s">
        <v>167</v>
      </c>
      <c r="C146" s="81" t="s">
        <v>235</v>
      </c>
      <c r="D146" s="82">
        <v>17.96</v>
      </c>
      <c r="E146" s="83"/>
      <c r="F146" s="84"/>
    </row>
    <row r="147" spans="1:47" s="85" customFormat="1" ht="31.5" x14ac:dyDescent="0.25">
      <c r="A147" s="79">
        <v>7</v>
      </c>
      <c r="B147" s="80" t="s">
        <v>168</v>
      </c>
      <c r="C147" s="81" t="s">
        <v>235</v>
      </c>
      <c r="D147" s="82">
        <v>2</v>
      </c>
      <c r="E147" s="83"/>
      <c r="F147" s="84"/>
    </row>
    <row r="148" spans="1:47" s="85" customFormat="1" ht="18.75" x14ac:dyDescent="0.25">
      <c r="A148" s="79">
        <v>8</v>
      </c>
      <c r="B148" s="80" t="s">
        <v>180</v>
      </c>
      <c r="C148" s="81" t="s">
        <v>235</v>
      </c>
      <c r="D148" s="82">
        <f>D141</f>
        <v>17.96</v>
      </c>
      <c r="E148" s="83"/>
      <c r="F148" s="84"/>
    </row>
    <row r="149" spans="1:47" s="85" customFormat="1" ht="31.5" x14ac:dyDescent="0.25">
      <c r="A149" s="79">
        <v>9</v>
      </c>
      <c r="B149" s="80" t="s">
        <v>171</v>
      </c>
      <c r="C149" s="81" t="s">
        <v>235</v>
      </c>
      <c r="D149" s="82">
        <f>D141</f>
        <v>17.96</v>
      </c>
      <c r="E149" s="83"/>
      <c r="F149" s="84"/>
    </row>
    <row r="150" spans="1:47" s="85" customFormat="1" ht="78.75" x14ac:dyDescent="0.25">
      <c r="A150" s="79">
        <v>10</v>
      </c>
      <c r="B150" s="80" t="s">
        <v>172</v>
      </c>
      <c r="C150" s="81" t="s">
        <v>235</v>
      </c>
      <c r="D150" s="82">
        <f>D141</f>
        <v>17.96</v>
      </c>
      <c r="E150" s="83"/>
      <c r="F150" s="84"/>
    </row>
    <row r="151" spans="1:47" s="85" customFormat="1" ht="31.5" x14ac:dyDescent="0.25">
      <c r="A151" s="79">
        <v>11</v>
      </c>
      <c r="B151" s="80" t="s">
        <v>178</v>
      </c>
      <c r="C151" s="81" t="s">
        <v>59</v>
      </c>
      <c r="D151" s="82">
        <v>1</v>
      </c>
      <c r="E151" s="83"/>
      <c r="F151" s="84"/>
    </row>
    <row r="152" spans="1:47" s="85" customFormat="1" ht="94.5" x14ac:dyDescent="0.25">
      <c r="A152" s="79">
        <v>12</v>
      </c>
      <c r="B152" s="80" t="s">
        <v>174</v>
      </c>
      <c r="C152" s="81" t="s">
        <v>59</v>
      </c>
      <c r="D152" s="82">
        <v>1</v>
      </c>
      <c r="E152" s="83"/>
      <c r="F152" s="84"/>
    </row>
    <row r="153" spans="1:47" s="85" customFormat="1" x14ac:dyDescent="0.25">
      <c r="A153" s="79">
        <v>13</v>
      </c>
      <c r="B153" s="80" t="s">
        <v>74</v>
      </c>
      <c r="C153" s="81" t="s">
        <v>59</v>
      </c>
      <c r="D153" s="82">
        <v>1</v>
      </c>
      <c r="E153" s="83"/>
      <c r="F153" s="84"/>
    </row>
    <row r="154" spans="1:47" x14ac:dyDescent="0.25">
      <c r="A154" s="77" t="s">
        <v>8</v>
      </c>
      <c r="B154" s="133" t="s">
        <v>22</v>
      </c>
      <c r="C154" s="133"/>
      <c r="D154" s="133"/>
      <c r="E154" s="133"/>
      <c r="F154" s="87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F154" s="22"/>
      <c r="AG154" s="22"/>
      <c r="AH154" s="22"/>
      <c r="AI154" s="22"/>
      <c r="AJ154" s="22"/>
      <c r="AK154" s="22"/>
      <c r="AL154" s="22"/>
      <c r="AM154" s="22"/>
      <c r="AN154" s="22"/>
      <c r="AO154" s="22"/>
      <c r="AP154" s="22"/>
      <c r="AQ154" s="22"/>
      <c r="AR154" s="22"/>
      <c r="AS154" s="22"/>
      <c r="AT154" s="22"/>
      <c r="AU154" s="22"/>
    </row>
    <row r="155" spans="1:47" s="85" customFormat="1" ht="18.75" x14ac:dyDescent="0.25">
      <c r="A155" s="79">
        <v>1</v>
      </c>
      <c r="B155" s="80" t="s">
        <v>162</v>
      </c>
      <c r="C155" s="81" t="s">
        <v>235</v>
      </c>
      <c r="D155" s="82">
        <v>18.809999999999999</v>
      </c>
      <c r="E155" s="83"/>
      <c r="F155" s="84"/>
    </row>
    <row r="156" spans="1:47" s="85" customFormat="1" ht="18.75" x14ac:dyDescent="0.25">
      <c r="A156" s="79">
        <v>2</v>
      </c>
      <c r="B156" s="80" t="s">
        <v>163</v>
      </c>
      <c r="C156" s="81" t="s">
        <v>235</v>
      </c>
      <c r="D156" s="82">
        <v>2</v>
      </c>
      <c r="E156" s="83"/>
      <c r="F156" s="84"/>
    </row>
    <row r="157" spans="1:47" s="85" customFormat="1" x14ac:dyDescent="0.25">
      <c r="A157" s="79">
        <v>3</v>
      </c>
      <c r="B157" s="80" t="s">
        <v>164</v>
      </c>
      <c r="C157" s="81" t="s">
        <v>59</v>
      </c>
      <c r="D157" s="82">
        <v>1</v>
      </c>
      <c r="E157" s="83"/>
      <c r="F157" s="84"/>
    </row>
    <row r="158" spans="1:47" s="85" customFormat="1" ht="63" x14ac:dyDescent="0.25">
      <c r="A158" s="79">
        <v>4</v>
      </c>
      <c r="B158" s="80" t="s">
        <v>165</v>
      </c>
      <c r="C158" s="81" t="s">
        <v>235</v>
      </c>
      <c r="D158" s="82">
        <v>49.4</v>
      </c>
      <c r="E158" s="83"/>
      <c r="F158" s="84"/>
    </row>
    <row r="159" spans="1:47" s="85" customFormat="1" x14ac:dyDescent="0.25">
      <c r="A159" s="79">
        <v>5</v>
      </c>
      <c r="B159" s="80" t="s">
        <v>166</v>
      </c>
      <c r="C159" s="81" t="s">
        <v>61</v>
      </c>
      <c r="D159" s="82">
        <v>5</v>
      </c>
      <c r="E159" s="83"/>
      <c r="F159" s="84"/>
    </row>
    <row r="160" spans="1:47" s="85" customFormat="1" ht="63" x14ac:dyDescent="0.25">
      <c r="A160" s="79">
        <v>6</v>
      </c>
      <c r="B160" s="80" t="s">
        <v>167</v>
      </c>
      <c r="C160" s="81" t="s">
        <v>235</v>
      </c>
      <c r="D160" s="82">
        <v>18.809999999999999</v>
      </c>
      <c r="E160" s="83"/>
      <c r="F160" s="84"/>
    </row>
    <row r="161" spans="1:47" s="85" customFormat="1" ht="31.5" x14ac:dyDescent="0.25">
      <c r="A161" s="79">
        <v>7</v>
      </c>
      <c r="B161" s="80" t="s">
        <v>168</v>
      </c>
      <c r="C161" s="81" t="s">
        <v>235</v>
      </c>
      <c r="D161" s="82">
        <v>2</v>
      </c>
      <c r="E161" s="83"/>
      <c r="F161" s="84"/>
    </row>
    <row r="162" spans="1:47" s="85" customFormat="1" ht="18.75" x14ac:dyDescent="0.25">
      <c r="A162" s="79">
        <v>8</v>
      </c>
      <c r="B162" s="80" t="s">
        <v>180</v>
      </c>
      <c r="C162" s="81" t="s">
        <v>235</v>
      </c>
      <c r="D162" s="82">
        <f>D155</f>
        <v>18.809999999999999</v>
      </c>
      <c r="E162" s="83"/>
      <c r="F162" s="84"/>
    </row>
    <row r="163" spans="1:47" s="85" customFormat="1" ht="31.5" x14ac:dyDescent="0.25">
      <c r="A163" s="79">
        <v>9</v>
      </c>
      <c r="B163" s="80" t="s">
        <v>171</v>
      </c>
      <c r="C163" s="81" t="s">
        <v>235</v>
      </c>
      <c r="D163" s="82">
        <f>D155</f>
        <v>18.809999999999999</v>
      </c>
      <c r="E163" s="83"/>
      <c r="F163" s="84"/>
    </row>
    <row r="164" spans="1:47" s="85" customFormat="1" ht="78.75" x14ac:dyDescent="0.25">
      <c r="A164" s="79">
        <v>10</v>
      </c>
      <c r="B164" s="80" t="s">
        <v>172</v>
      </c>
      <c r="C164" s="81" t="s">
        <v>235</v>
      </c>
      <c r="D164" s="82">
        <f>D155</f>
        <v>18.809999999999999</v>
      </c>
      <c r="E164" s="83"/>
      <c r="F164" s="84"/>
    </row>
    <row r="165" spans="1:47" s="85" customFormat="1" ht="31.5" x14ac:dyDescent="0.25">
      <c r="A165" s="79">
        <v>11</v>
      </c>
      <c r="B165" s="80" t="s">
        <v>178</v>
      </c>
      <c r="C165" s="81" t="s">
        <v>59</v>
      </c>
      <c r="D165" s="82">
        <v>1</v>
      </c>
      <c r="E165" s="83"/>
      <c r="F165" s="84"/>
    </row>
    <row r="166" spans="1:47" s="85" customFormat="1" ht="94.5" x14ac:dyDescent="0.25">
      <c r="A166" s="79">
        <v>12</v>
      </c>
      <c r="B166" s="80" t="s">
        <v>174</v>
      </c>
      <c r="C166" s="81" t="s">
        <v>59</v>
      </c>
      <c r="D166" s="82">
        <v>1</v>
      </c>
      <c r="E166" s="83"/>
      <c r="F166" s="84"/>
    </row>
    <row r="167" spans="1:47" s="85" customFormat="1" x14ac:dyDescent="0.25">
      <c r="A167" s="79">
        <v>13</v>
      </c>
      <c r="B167" s="80" t="s">
        <v>74</v>
      </c>
      <c r="C167" s="81" t="s">
        <v>59</v>
      </c>
      <c r="D167" s="82">
        <v>1</v>
      </c>
      <c r="E167" s="83"/>
      <c r="F167" s="84"/>
    </row>
    <row r="168" spans="1:47" s="85" customFormat="1" ht="31.5" x14ac:dyDescent="0.25">
      <c r="A168" s="79">
        <v>14</v>
      </c>
      <c r="B168" s="80" t="s">
        <v>181</v>
      </c>
      <c r="C168" s="81" t="s">
        <v>59</v>
      </c>
      <c r="D168" s="82">
        <v>1</v>
      </c>
      <c r="E168" s="83"/>
      <c r="F168" s="84"/>
    </row>
    <row r="169" spans="1:47" x14ac:dyDescent="0.25">
      <c r="A169" s="77" t="s">
        <v>9</v>
      </c>
      <c r="B169" s="133" t="s">
        <v>23</v>
      </c>
      <c r="C169" s="133"/>
      <c r="D169" s="133"/>
      <c r="E169" s="133"/>
      <c r="F169" s="87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F169" s="22"/>
      <c r="AG169" s="22"/>
      <c r="AH169" s="22"/>
      <c r="AI169" s="22"/>
      <c r="AJ169" s="22"/>
      <c r="AK169" s="22"/>
      <c r="AL169" s="22"/>
      <c r="AM169" s="22"/>
      <c r="AN169" s="22"/>
      <c r="AO169" s="22"/>
      <c r="AP169" s="22"/>
      <c r="AQ169" s="22"/>
      <c r="AR169" s="22"/>
      <c r="AS169" s="22"/>
      <c r="AT169" s="22"/>
      <c r="AU169" s="22"/>
    </row>
    <row r="170" spans="1:47" s="85" customFormat="1" ht="18.75" x14ac:dyDescent="0.25">
      <c r="A170" s="79">
        <v>1</v>
      </c>
      <c r="B170" s="80" t="s">
        <v>162</v>
      </c>
      <c r="C170" s="81" t="s">
        <v>235</v>
      </c>
      <c r="D170" s="82">
        <v>15.18</v>
      </c>
      <c r="E170" s="83"/>
      <c r="F170" s="84"/>
    </row>
    <row r="171" spans="1:47" s="85" customFormat="1" ht="18.75" x14ac:dyDescent="0.25">
      <c r="A171" s="79">
        <v>2</v>
      </c>
      <c r="B171" s="80" t="s">
        <v>163</v>
      </c>
      <c r="C171" s="81" t="s">
        <v>235</v>
      </c>
      <c r="D171" s="82">
        <v>2</v>
      </c>
      <c r="E171" s="83"/>
      <c r="F171" s="84"/>
    </row>
    <row r="172" spans="1:47" s="85" customFormat="1" x14ac:dyDescent="0.25">
      <c r="A172" s="79">
        <v>3</v>
      </c>
      <c r="B172" s="80" t="s">
        <v>164</v>
      </c>
      <c r="C172" s="81" t="s">
        <v>59</v>
      </c>
      <c r="D172" s="82">
        <v>1</v>
      </c>
      <c r="E172" s="83"/>
      <c r="F172" s="84"/>
    </row>
    <row r="173" spans="1:47" s="85" customFormat="1" ht="63" x14ac:dyDescent="0.25">
      <c r="A173" s="79">
        <v>4</v>
      </c>
      <c r="B173" s="80" t="s">
        <v>165</v>
      </c>
      <c r="C173" s="81" t="s">
        <v>235</v>
      </c>
      <c r="D173" s="82">
        <v>42.58</v>
      </c>
      <c r="E173" s="83"/>
      <c r="F173" s="84"/>
    </row>
    <row r="174" spans="1:47" s="85" customFormat="1" x14ac:dyDescent="0.25">
      <c r="A174" s="79">
        <v>5</v>
      </c>
      <c r="B174" s="80" t="s">
        <v>166</v>
      </c>
      <c r="C174" s="81" t="s">
        <v>61</v>
      </c>
      <c r="D174" s="82">
        <v>5</v>
      </c>
      <c r="E174" s="83"/>
      <c r="F174" s="84"/>
    </row>
    <row r="175" spans="1:47" s="85" customFormat="1" ht="63" x14ac:dyDescent="0.25">
      <c r="A175" s="79">
        <v>6</v>
      </c>
      <c r="B175" s="80" t="s">
        <v>167</v>
      </c>
      <c r="C175" s="81" t="s">
        <v>235</v>
      </c>
      <c r="D175" s="82">
        <v>15.18</v>
      </c>
      <c r="E175" s="83"/>
      <c r="F175" s="84"/>
    </row>
    <row r="176" spans="1:47" s="85" customFormat="1" ht="31.5" x14ac:dyDescent="0.25">
      <c r="A176" s="79">
        <v>7</v>
      </c>
      <c r="B176" s="80" t="s">
        <v>168</v>
      </c>
      <c r="C176" s="81" t="s">
        <v>235</v>
      </c>
      <c r="D176" s="82">
        <v>2</v>
      </c>
      <c r="E176" s="83"/>
      <c r="F176" s="84"/>
    </row>
    <row r="177" spans="1:47" s="85" customFormat="1" ht="18.75" x14ac:dyDescent="0.25">
      <c r="A177" s="79">
        <v>8</v>
      </c>
      <c r="B177" s="80" t="s">
        <v>180</v>
      </c>
      <c r="C177" s="81" t="s">
        <v>235</v>
      </c>
      <c r="D177" s="82">
        <f>D170</f>
        <v>15.18</v>
      </c>
      <c r="E177" s="83"/>
      <c r="F177" s="84"/>
    </row>
    <row r="178" spans="1:47" s="85" customFormat="1" ht="31.5" x14ac:dyDescent="0.25">
      <c r="A178" s="79">
        <v>9</v>
      </c>
      <c r="B178" s="80" t="s">
        <v>171</v>
      </c>
      <c r="C178" s="81" t="s">
        <v>235</v>
      </c>
      <c r="D178" s="82">
        <f>D170</f>
        <v>15.18</v>
      </c>
      <c r="E178" s="83"/>
      <c r="F178" s="84"/>
    </row>
    <row r="179" spans="1:47" s="85" customFormat="1" ht="78.75" x14ac:dyDescent="0.25">
      <c r="A179" s="79">
        <v>10</v>
      </c>
      <c r="B179" s="80" t="s">
        <v>172</v>
      </c>
      <c r="C179" s="81" t="s">
        <v>235</v>
      </c>
      <c r="D179" s="82">
        <f>D170</f>
        <v>15.18</v>
      </c>
      <c r="E179" s="83"/>
      <c r="F179" s="84"/>
    </row>
    <row r="180" spans="1:47" s="85" customFormat="1" x14ac:dyDescent="0.25">
      <c r="A180" s="79">
        <v>11</v>
      </c>
      <c r="B180" s="80" t="s">
        <v>74</v>
      </c>
      <c r="C180" s="81" t="s">
        <v>59</v>
      </c>
      <c r="D180" s="82">
        <v>1</v>
      </c>
      <c r="E180" s="83"/>
      <c r="F180" s="84"/>
    </row>
    <row r="181" spans="1:47" s="85" customFormat="1" ht="31.5" x14ac:dyDescent="0.25">
      <c r="A181" s="79">
        <v>12</v>
      </c>
      <c r="B181" s="80" t="s">
        <v>178</v>
      </c>
      <c r="C181" s="81" t="s">
        <v>59</v>
      </c>
      <c r="D181" s="82">
        <v>1</v>
      </c>
      <c r="E181" s="83"/>
      <c r="F181" s="84"/>
    </row>
    <row r="182" spans="1:47" s="85" customFormat="1" ht="94.5" x14ac:dyDescent="0.25">
      <c r="A182" s="79">
        <v>13</v>
      </c>
      <c r="B182" s="80" t="s">
        <v>174</v>
      </c>
      <c r="C182" s="81" t="s">
        <v>59</v>
      </c>
      <c r="D182" s="82">
        <v>1</v>
      </c>
      <c r="E182" s="83"/>
      <c r="F182" s="84"/>
    </row>
    <row r="183" spans="1:47" x14ac:dyDescent="0.25">
      <c r="A183" s="77" t="s">
        <v>11</v>
      </c>
      <c r="B183" s="133" t="s">
        <v>24</v>
      </c>
      <c r="C183" s="133"/>
      <c r="D183" s="133"/>
      <c r="E183" s="133"/>
      <c r="F183" s="87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F183" s="22"/>
      <c r="AG183" s="22"/>
      <c r="AH183" s="22"/>
      <c r="AI183" s="22"/>
      <c r="AJ183" s="22"/>
      <c r="AK183" s="22"/>
      <c r="AL183" s="22"/>
      <c r="AM183" s="22"/>
      <c r="AN183" s="22"/>
      <c r="AO183" s="22"/>
      <c r="AP183" s="22"/>
      <c r="AQ183" s="22"/>
      <c r="AR183" s="22"/>
      <c r="AS183" s="22"/>
      <c r="AT183" s="22"/>
      <c r="AU183" s="22"/>
    </row>
    <row r="184" spans="1:47" s="86" customFormat="1" ht="18.75" x14ac:dyDescent="0.25">
      <c r="A184" s="79">
        <v>1</v>
      </c>
      <c r="B184" s="80" t="s">
        <v>163</v>
      </c>
      <c r="C184" s="81" t="s">
        <v>235</v>
      </c>
      <c r="D184" s="82">
        <v>2</v>
      </c>
      <c r="E184" s="83"/>
      <c r="F184" s="84"/>
    </row>
    <row r="185" spans="1:47" s="86" customFormat="1" x14ac:dyDescent="0.25">
      <c r="A185" s="79">
        <v>2</v>
      </c>
      <c r="B185" s="80" t="s">
        <v>164</v>
      </c>
      <c r="C185" s="81" t="s">
        <v>59</v>
      </c>
      <c r="D185" s="82">
        <v>1</v>
      </c>
      <c r="E185" s="83"/>
      <c r="F185" s="84"/>
    </row>
    <row r="186" spans="1:47" s="86" customFormat="1" ht="63" x14ac:dyDescent="0.25">
      <c r="A186" s="79">
        <v>3</v>
      </c>
      <c r="B186" s="80" t="s">
        <v>165</v>
      </c>
      <c r="C186" s="81" t="s">
        <v>235</v>
      </c>
      <c r="D186" s="82">
        <v>65.88</v>
      </c>
      <c r="E186" s="83"/>
      <c r="F186" s="84"/>
    </row>
    <row r="187" spans="1:47" s="86" customFormat="1" x14ac:dyDescent="0.25">
      <c r="A187" s="79">
        <v>4</v>
      </c>
      <c r="B187" s="80" t="s">
        <v>166</v>
      </c>
      <c r="C187" s="81" t="s">
        <v>61</v>
      </c>
      <c r="D187" s="82">
        <v>5</v>
      </c>
      <c r="E187" s="83"/>
      <c r="F187" s="84"/>
    </row>
    <row r="188" spans="1:47" s="86" customFormat="1" ht="63" x14ac:dyDescent="0.25">
      <c r="A188" s="79">
        <v>5</v>
      </c>
      <c r="B188" s="80" t="s">
        <v>167</v>
      </c>
      <c r="C188" s="81" t="s">
        <v>235</v>
      </c>
      <c r="D188" s="82">
        <v>38.08</v>
      </c>
      <c r="E188" s="83"/>
      <c r="F188" s="84"/>
    </row>
    <row r="189" spans="1:47" s="86" customFormat="1" ht="31.5" x14ac:dyDescent="0.25">
      <c r="A189" s="79">
        <v>6</v>
      </c>
      <c r="B189" s="80" t="s">
        <v>168</v>
      </c>
      <c r="C189" s="81" t="s">
        <v>235</v>
      </c>
      <c r="D189" s="82">
        <v>2</v>
      </c>
      <c r="E189" s="83"/>
      <c r="F189" s="84"/>
    </row>
    <row r="190" spans="1:47" s="86" customFormat="1" ht="47.25" x14ac:dyDescent="0.25">
      <c r="A190" s="79">
        <v>7</v>
      </c>
      <c r="B190" s="80" t="s">
        <v>177</v>
      </c>
      <c r="C190" s="81" t="s">
        <v>59</v>
      </c>
      <c r="D190" s="82">
        <v>1</v>
      </c>
      <c r="E190" s="83"/>
      <c r="F190" s="84"/>
    </row>
    <row r="191" spans="1:47" s="86" customFormat="1" ht="31.5" x14ac:dyDescent="0.25">
      <c r="A191" s="79">
        <v>8</v>
      </c>
      <c r="B191" s="80" t="s">
        <v>175</v>
      </c>
      <c r="C191" s="81" t="s">
        <v>235</v>
      </c>
      <c r="D191" s="82">
        <v>38.08</v>
      </c>
      <c r="E191" s="83"/>
      <c r="F191" s="84"/>
    </row>
    <row r="192" spans="1:47" s="86" customFormat="1" ht="31.5" x14ac:dyDescent="0.25">
      <c r="A192" s="79">
        <v>9</v>
      </c>
      <c r="B192" s="80" t="s">
        <v>176</v>
      </c>
      <c r="C192" s="81" t="s">
        <v>61</v>
      </c>
      <c r="D192" s="82">
        <v>24</v>
      </c>
      <c r="E192" s="83"/>
      <c r="F192" s="84"/>
    </row>
    <row r="193" spans="1:47" s="86" customFormat="1" ht="31.5" x14ac:dyDescent="0.25">
      <c r="A193" s="79">
        <v>10</v>
      </c>
      <c r="B193" s="80" t="s">
        <v>178</v>
      </c>
      <c r="C193" s="81" t="s">
        <v>59</v>
      </c>
      <c r="D193" s="82">
        <v>1</v>
      </c>
      <c r="E193" s="83"/>
      <c r="F193" s="84"/>
    </row>
    <row r="194" spans="1:47" s="86" customFormat="1" ht="94.5" x14ac:dyDescent="0.25">
      <c r="A194" s="79">
        <v>11</v>
      </c>
      <c r="B194" s="80" t="s">
        <v>174</v>
      </c>
      <c r="C194" s="81" t="s">
        <v>59</v>
      </c>
      <c r="D194" s="82">
        <v>2</v>
      </c>
      <c r="E194" s="83"/>
      <c r="F194" s="84"/>
    </row>
    <row r="195" spans="1:47" s="86" customFormat="1" x14ac:dyDescent="0.25">
      <c r="A195" s="79">
        <v>12</v>
      </c>
      <c r="B195" s="80" t="s">
        <v>179</v>
      </c>
      <c r="C195" s="81" t="s">
        <v>59</v>
      </c>
      <c r="D195" s="82">
        <v>1</v>
      </c>
      <c r="E195" s="83"/>
      <c r="F195" s="84"/>
    </row>
    <row r="196" spans="1:47" s="86" customFormat="1" ht="31.5" x14ac:dyDescent="0.25">
      <c r="A196" s="79">
        <v>12</v>
      </c>
      <c r="B196" s="80" t="s">
        <v>182</v>
      </c>
      <c r="C196" s="81" t="s">
        <v>59</v>
      </c>
      <c r="D196" s="82">
        <v>1</v>
      </c>
      <c r="E196" s="83"/>
      <c r="F196" s="84"/>
    </row>
    <row r="197" spans="1:47" x14ac:dyDescent="0.25">
      <c r="A197" s="77" t="s">
        <v>12</v>
      </c>
      <c r="B197" s="133" t="s">
        <v>183</v>
      </c>
      <c r="C197" s="133"/>
      <c r="D197" s="133"/>
      <c r="E197" s="133"/>
      <c r="F197" s="87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F197" s="22"/>
      <c r="AG197" s="22"/>
      <c r="AH197" s="22"/>
      <c r="AI197" s="22"/>
      <c r="AJ197" s="22"/>
      <c r="AK197" s="22"/>
      <c r="AL197" s="22"/>
      <c r="AM197" s="22"/>
      <c r="AN197" s="22"/>
      <c r="AO197" s="22"/>
      <c r="AP197" s="22"/>
      <c r="AQ197" s="22"/>
      <c r="AR197" s="22"/>
      <c r="AS197" s="22"/>
      <c r="AT197" s="22"/>
      <c r="AU197" s="22"/>
    </row>
    <row r="198" spans="1:47" s="85" customFormat="1" ht="18.75" x14ac:dyDescent="0.25">
      <c r="A198" s="79">
        <v>1</v>
      </c>
      <c r="B198" s="80" t="s">
        <v>162</v>
      </c>
      <c r="C198" s="81" t="s">
        <v>235</v>
      </c>
      <c r="D198" s="82">
        <v>15.64</v>
      </c>
      <c r="E198" s="83"/>
      <c r="F198" s="84"/>
    </row>
    <row r="199" spans="1:47" s="85" customFormat="1" ht="18.75" x14ac:dyDescent="0.25">
      <c r="A199" s="79">
        <v>2</v>
      </c>
      <c r="B199" s="80" t="s">
        <v>163</v>
      </c>
      <c r="C199" s="81" t="s">
        <v>235</v>
      </c>
      <c r="D199" s="82">
        <v>2</v>
      </c>
      <c r="E199" s="83"/>
      <c r="F199" s="84"/>
    </row>
    <row r="200" spans="1:47" s="85" customFormat="1" x14ac:dyDescent="0.25">
      <c r="A200" s="79">
        <v>3</v>
      </c>
      <c r="B200" s="80" t="s">
        <v>164</v>
      </c>
      <c r="C200" s="81" t="s">
        <v>59</v>
      </c>
      <c r="D200" s="82">
        <v>1</v>
      </c>
      <c r="E200" s="83"/>
      <c r="F200" s="84"/>
    </row>
    <row r="201" spans="1:47" s="85" customFormat="1" ht="63" x14ac:dyDescent="0.25">
      <c r="A201" s="79">
        <v>4</v>
      </c>
      <c r="B201" s="80" t="s">
        <v>165</v>
      </c>
      <c r="C201" s="81" t="s">
        <v>235</v>
      </c>
      <c r="D201" s="82">
        <v>43.2</v>
      </c>
      <c r="E201" s="83"/>
      <c r="F201" s="84"/>
    </row>
    <row r="202" spans="1:47" s="85" customFormat="1" x14ac:dyDescent="0.25">
      <c r="A202" s="79">
        <v>5</v>
      </c>
      <c r="B202" s="80" t="s">
        <v>166</v>
      </c>
      <c r="C202" s="81" t="s">
        <v>61</v>
      </c>
      <c r="D202" s="82">
        <v>5</v>
      </c>
      <c r="E202" s="83"/>
      <c r="F202" s="84"/>
    </row>
    <row r="203" spans="1:47" s="85" customFormat="1" ht="63" x14ac:dyDescent="0.25">
      <c r="A203" s="79">
        <v>4</v>
      </c>
      <c r="B203" s="80" t="s">
        <v>167</v>
      </c>
      <c r="C203" s="81" t="s">
        <v>235</v>
      </c>
      <c r="D203" s="82">
        <v>15.64</v>
      </c>
      <c r="E203" s="83"/>
      <c r="F203" s="84"/>
    </row>
    <row r="204" spans="1:47" s="85" customFormat="1" ht="31.5" x14ac:dyDescent="0.25">
      <c r="A204" s="79">
        <v>6</v>
      </c>
      <c r="B204" s="80" t="s">
        <v>168</v>
      </c>
      <c r="C204" s="81" t="s">
        <v>235</v>
      </c>
      <c r="D204" s="82">
        <v>2</v>
      </c>
      <c r="E204" s="83"/>
      <c r="F204" s="84"/>
    </row>
    <row r="205" spans="1:47" s="85" customFormat="1" ht="18.75" x14ac:dyDescent="0.25">
      <c r="A205" s="79">
        <v>7</v>
      </c>
      <c r="B205" s="80" t="s">
        <v>180</v>
      </c>
      <c r="C205" s="81" t="s">
        <v>235</v>
      </c>
      <c r="D205" s="82">
        <f>D198</f>
        <v>15.64</v>
      </c>
      <c r="E205" s="83"/>
      <c r="F205" s="84"/>
    </row>
    <row r="206" spans="1:47" s="85" customFormat="1" ht="31.5" x14ac:dyDescent="0.25">
      <c r="A206" s="79">
        <v>8</v>
      </c>
      <c r="B206" s="80" t="s">
        <v>171</v>
      </c>
      <c r="C206" s="81" t="s">
        <v>235</v>
      </c>
      <c r="D206" s="82">
        <f>D198</f>
        <v>15.64</v>
      </c>
      <c r="E206" s="83"/>
      <c r="F206" s="84"/>
    </row>
    <row r="207" spans="1:47" s="85" customFormat="1" ht="78.75" x14ac:dyDescent="0.25">
      <c r="A207" s="79">
        <v>9</v>
      </c>
      <c r="B207" s="80" t="s">
        <v>172</v>
      </c>
      <c r="C207" s="81" t="s">
        <v>235</v>
      </c>
      <c r="D207" s="82">
        <f>D198</f>
        <v>15.64</v>
      </c>
      <c r="E207" s="83"/>
      <c r="F207" s="84"/>
    </row>
    <row r="208" spans="1:47" s="85" customFormat="1" ht="31.5" x14ac:dyDescent="0.25">
      <c r="A208" s="79">
        <v>10</v>
      </c>
      <c r="B208" s="80" t="s">
        <v>178</v>
      </c>
      <c r="C208" s="81" t="s">
        <v>59</v>
      </c>
      <c r="D208" s="82">
        <v>1</v>
      </c>
      <c r="E208" s="83"/>
      <c r="F208" s="84"/>
    </row>
    <row r="209" spans="1:47" s="85" customFormat="1" ht="94.5" x14ac:dyDescent="0.25">
      <c r="A209" s="79">
        <v>11</v>
      </c>
      <c r="B209" s="80" t="s">
        <v>174</v>
      </c>
      <c r="C209" s="81" t="s">
        <v>59</v>
      </c>
      <c r="D209" s="82">
        <v>1</v>
      </c>
      <c r="E209" s="83"/>
      <c r="F209" s="84"/>
    </row>
    <row r="210" spans="1:47" s="85" customFormat="1" ht="31.5" x14ac:dyDescent="0.25">
      <c r="A210" s="79">
        <v>12</v>
      </c>
      <c r="B210" s="80" t="s">
        <v>184</v>
      </c>
      <c r="C210" s="81" t="s">
        <v>59</v>
      </c>
      <c r="D210" s="82">
        <v>1</v>
      </c>
      <c r="E210" s="83"/>
      <c r="F210" s="84"/>
    </row>
    <row r="211" spans="1:47" x14ac:dyDescent="0.25">
      <c r="A211" s="77" t="s">
        <v>25</v>
      </c>
      <c r="B211" s="133" t="s">
        <v>26</v>
      </c>
      <c r="C211" s="133"/>
      <c r="D211" s="133"/>
      <c r="E211" s="133"/>
      <c r="F211" s="87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F211" s="22"/>
      <c r="AG211" s="22"/>
      <c r="AH211" s="22"/>
      <c r="AI211" s="22"/>
      <c r="AJ211" s="22"/>
      <c r="AK211" s="22"/>
      <c r="AL211" s="22"/>
      <c r="AM211" s="22"/>
      <c r="AN211" s="22"/>
      <c r="AO211" s="22"/>
      <c r="AP211" s="22"/>
      <c r="AQ211" s="22"/>
      <c r="AR211" s="22"/>
      <c r="AS211" s="22"/>
      <c r="AT211" s="22"/>
      <c r="AU211" s="22"/>
    </row>
    <row r="212" spans="1:47" s="86" customFormat="1" ht="31.5" x14ac:dyDescent="0.25">
      <c r="A212" s="79">
        <v>1</v>
      </c>
      <c r="B212" s="80" t="s">
        <v>182</v>
      </c>
      <c r="C212" s="81" t="s">
        <v>59</v>
      </c>
      <c r="D212" s="82">
        <v>1</v>
      </c>
      <c r="E212" s="83"/>
      <c r="F212" s="84"/>
    </row>
    <row r="213" spans="1:47" x14ac:dyDescent="0.25">
      <c r="A213" s="77" t="s">
        <v>27</v>
      </c>
      <c r="B213" s="133" t="s">
        <v>28</v>
      </c>
      <c r="C213" s="133"/>
      <c r="D213" s="133"/>
      <c r="E213" s="133"/>
      <c r="F213" s="87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F213" s="22"/>
      <c r="AG213" s="22"/>
      <c r="AH213" s="22"/>
      <c r="AI213" s="22"/>
      <c r="AJ213" s="22"/>
      <c r="AK213" s="22"/>
      <c r="AL213" s="22"/>
      <c r="AM213" s="22"/>
      <c r="AN213" s="22"/>
      <c r="AO213" s="22"/>
      <c r="AP213" s="22"/>
      <c r="AQ213" s="22"/>
      <c r="AR213" s="22"/>
      <c r="AS213" s="22"/>
      <c r="AT213" s="22"/>
      <c r="AU213" s="22"/>
    </row>
    <row r="214" spans="1:47" s="86" customFormat="1" ht="47.25" x14ac:dyDescent="0.25">
      <c r="A214" s="79">
        <v>1</v>
      </c>
      <c r="B214" s="80" t="s">
        <v>177</v>
      </c>
      <c r="C214" s="81" t="s">
        <v>59</v>
      </c>
      <c r="D214" s="82">
        <v>1</v>
      </c>
      <c r="E214" s="83"/>
      <c r="F214" s="84"/>
    </row>
    <row r="215" spans="1:47" x14ac:dyDescent="0.25">
      <c r="A215" s="77" t="s">
        <v>29</v>
      </c>
      <c r="B215" s="133" t="s">
        <v>30</v>
      </c>
      <c r="C215" s="133"/>
      <c r="D215" s="133"/>
      <c r="E215" s="133"/>
      <c r="F215" s="87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F215" s="22"/>
      <c r="AG215" s="22"/>
      <c r="AH215" s="22"/>
      <c r="AI215" s="22"/>
      <c r="AJ215" s="22"/>
      <c r="AK215" s="22"/>
      <c r="AL215" s="22"/>
      <c r="AM215" s="22"/>
      <c r="AN215" s="22"/>
      <c r="AO215" s="22"/>
      <c r="AP215" s="22"/>
      <c r="AQ215" s="22"/>
      <c r="AR215" s="22"/>
      <c r="AS215" s="22"/>
      <c r="AT215" s="22"/>
      <c r="AU215" s="22"/>
    </row>
    <row r="216" spans="1:47" s="86" customFormat="1" ht="18.75" x14ac:dyDescent="0.25">
      <c r="A216" s="79">
        <v>1</v>
      </c>
      <c r="B216" s="80" t="s">
        <v>185</v>
      </c>
      <c r="C216" s="81" t="s">
        <v>235</v>
      </c>
      <c r="D216" s="82">
        <v>31.96</v>
      </c>
      <c r="E216" s="83"/>
      <c r="F216" s="84"/>
    </row>
    <row r="217" spans="1:47" s="86" customFormat="1" x14ac:dyDescent="0.25">
      <c r="A217" s="79">
        <v>2</v>
      </c>
      <c r="B217" s="80" t="s">
        <v>164</v>
      </c>
      <c r="C217" s="81" t="s">
        <v>59</v>
      </c>
      <c r="D217" s="82">
        <v>1</v>
      </c>
      <c r="E217" s="83"/>
      <c r="F217" s="84"/>
    </row>
    <row r="218" spans="1:47" s="86" customFormat="1" ht="63" x14ac:dyDescent="0.25">
      <c r="A218" s="79">
        <v>3</v>
      </c>
      <c r="B218" s="80" t="s">
        <v>165</v>
      </c>
      <c r="C218" s="81" t="s">
        <v>235</v>
      </c>
      <c r="D218" s="82">
        <v>45.32</v>
      </c>
      <c r="E218" s="83"/>
      <c r="F218" s="84"/>
    </row>
    <row r="219" spans="1:47" s="86" customFormat="1" x14ac:dyDescent="0.25">
      <c r="A219" s="79">
        <v>4</v>
      </c>
      <c r="B219" s="80" t="s">
        <v>166</v>
      </c>
      <c r="C219" s="81" t="s">
        <v>61</v>
      </c>
      <c r="D219" s="82">
        <v>5</v>
      </c>
      <c r="E219" s="83"/>
      <c r="F219" s="84"/>
    </row>
    <row r="220" spans="1:47" s="86" customFormat="1" ht="63" x14ac:dyDescent="0.25">
      <c r="A220" s="79">
        <v>5</v>
      </c>
      <c r="B220" s="80" t="s">
        <v>167</v>
      </c>
      <c r="C220" s="81" t="s">
        <v>235</v>
      </c>
      <c r="D220" s="82">
        <v>31.96</v>
      </c>
      <c r="E220" s="83"/>
      <c r="F220" s="84"/>
    </row>
    <row r="221" spans="1:47" s="86" customFormat="1" ht="18.75" x14ac:dyDescent="0.25">
      <c r="A221" s="79">
        <v>6</v>
      </c>
      <c r="B221" s="80" t="s">
        <v>180</v>
      </c>
      <c r="C221" s="81" t="s">
        <v>235</v>
      </c>
      <c r="D221" s="82">
        <v>31.96</v>
      </c>
      <c r="E221" s="83"/>
      <c r="F221" s="84"/>
    </row>
    <row r="222" spans="1:47" s="86" customFormat="1" ht="31.5" x14ac:dyDescent="0.25">
      <c r="A222" s="79">
        <v>7</v>
      </c>
      <c r="B222" s="80" t="s">
        <v>171</v>
      </c>
      <c r="C222" s="81" t="s">
        <v>235</v>
      </c>
      <c r="D222" s="82">
        <f>D221</f>
        <v>31.96</v>
      </c>
      <c r="E222" s="83"/>
      <c r="F222" s="84"/>
    </row>
    <row r="223" spans="1:47" s="86" customFormat="1" ht="78.75" x14ac:dyDescent="0.25">
      <c r="A223" s="79">
        <v>8</v>
      </c>
      <c r="B223" s="80" t="s">
        <v>172</v>
      </c>
      <c r="C223" s="81" t="s">
        <v>235</v>
      </c>
      <c r="D223" s="82">
        <v>31.96</v>
      </c>
      <c r="E223" s="83"/>
      <c r="F223" s="84"/>
    </row>
    <row r="224" spans="1:47" s="86" customFormat="1" ht="31.5" x14ac:dyDescent="0.25">
      <c r="A224" s="79">
        <v>9</v>
      </c>
      <c r="B224" s="80" t="s">
        <v>178</v>
      </c>
      <c r="C224" s="81" t="s">
        <v>59</v>
      </c>
      <c r="D224" s="82">
        <v>1</v>
      </c>
      <c r="E224" s="83"/>
      <c r="F224" s="84"/>
    </row>
    <row r="225" spans="1:47" s="86" customFormat="1" ht="94.5" x14ac:dyDescent="0.25">
      <c r="A225" s="79">
        <v>10</v>
      </c>
      <c r="B225" s="80" t="s">
        <v>174</v>
      </c>
      <c r="C225" s="81" t="s">
        <v>59</v>
      </c>
      <c r="D225" s="82">
        <v>2</v>
      </c>
      <c r="E225" s="83"/>
      <c r="F225" s="84"/>
    </row>
    <row r="226" spans="1:47" x14ac:dyDescent="0.25">
      <c r="A226" s="77" t="s">
        <v>31</v>
      </c>
      <c r="B226" s="133" t="s">
        <v>32</v>
      </c>
      <c r="C226" s="133"/>
      <c r="D226" s="133"/>
      <c r="E226" s="133"/>
      <c r="F226" s="87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F226" s="22"/>
      <c r="AG226" s="22"/>
      <c r="AH226" s="22"/>
      <c r="AI226" s="22"/>
      <c r="AJ226" s="22"/>
      <c r="AK226" s="22"/>
      <c r="AL226" s="22"/>
      <c r="AM226" s="22"/>
      <c r="AN226" s="22"/>
      <c r="AO226" s="22"/>
      <c r="AP226" s="22"/>
      <c r="AQ226" s="22"/>
      <c r="AR226" s="22"/>
      <c r="AS226" s="22"/>
      <c r="AT226" s="22"/>
      <c r="AU226" s="22"/>
    </row>
    <row r="227" spans="1:47" s="86" customFormat="1" ht="18.75" x14ac:dyDescent="0.25">
      <c r="A227" s="79">
        <v>1</v>
      </c>
      <c r="B227" s="80" t="s">
        <v>163</v>
      </c>
      <c r="C227" s="81" t="s">
        <v>235</v>
      </c>
      <c r="D227" s="82">
        <v>2</v>
      </c>
      <c r="E227" s="83"/>
      <c r="F227" s="84"/>
    </row>
    <row r="228" spans="1:47" s="86" customFormat="1" x14ac:dyDescent="0.25">
      <c r="A228" s="79">
        <v>2</v>
      </c>
      <c r="B228" s="80" t="s">
        <v>164</v>
      </c>
      <c r="C228" s="81" t="s">
        <v>59</v>
      </c>
      <c r="D228" s="82">
        <v>1</v>
      </c>
      <c r="E228" s="83"/>
      <c r="F228" s="84"/>
    </row>
    <row r="229" spans="1:47" s="86" customFormat="1" ht="63" x14ac:dyDescent="0.25">
      <c r="A229" s="79">
        <v>3</v>
      </c>
      <c r="B229" s="80" t="s">
        <v>165</v>
      </c>
      <c r="C229" s="81" t="s">
        <v>235</v>
      </c>
      <c r="D229" s="82">
        <v>48.16</v>
      </c>
      <c r="E229" s="83"/>
      <c r="F229" s="84"/>
    </row>
    <row r="230" spans="1:47" s="86" customFormat="1" x14ac:dyDescent="0.25">
      <c r="A230" s="79">
        <v>4</v>
      </c>
      <c r="B230" s="80" t="s">
        <v>166</v>
      </c>
      <c r="C230" s="81" t="s">
        <v>61</v>
      </c>
      <c r="D230" s="82">
        <v>5</v>
      </c>
      <c r="E230" s="83"/>
      <c r="F230" s="84"/>
    </row>
    <row r="231" spans="1:47" s="86" customFormat="1" ht="63" x14ac:dyDescent="0.25">
      <c r="A231" s="79">
        <v>5</v>
      </c>
      <c r="B231" s="80" t="s">
        <v>167</v>
      </c>
      <c r="C231" s="81" t="s">
        <v>235</v>
      </c>
      <c r="D231" s="82">
        <v>17.920000000000002</v>
      </c>
      <c r="E231" s="83"/>
      <c r="F231" s="84"/>
    </row>
    <row r="232" spans="1:47" s="86" customFormat="1" ht="31.5" x14ac:dyDescent="0.25">
      <c r="A232" s="79">
        <v>6</v>
      </c>
      <c r="B232" s="80" t="s">
        <v>168</v>
      </c>
      <c r="C232" s="81" t="s">
        <v>235</v>
      </c>
      <c r="D232" s="82">
        <v>2</v>
      </c>
      <c r="E232" s="83"/>
      <c r="F232" s="84"/>
    </row>
    <row r="233" spans="1:47" s="86" customFormat="1" ht="31.5" x14ac:dyDescent="0.25">
      <c r="A233" s="79">
        <v>7</v>
      </c>
      <c r="B233" s="80" t="s">
        <v>186</v>
      </c>
      <c r="C233" s="81" t="s">
        <v>235</v>
      </c>
      <c r="D233" s="82">
        <v>17.920000000000002</v>
      </c>
      <c r="E233" s="83"/>
      <c r="F233" s="84"/>
    </row>
    <row r="234" spans="1:47" s="86" customFormat="1" ht="78.75" x14ac:dyDescent="0.25">
      <c r="A234" s="79">
        <v>8</v>
      </c>
      <c r="B234" s="80" t="s">
        <v>187</v>
      </c>
      <c r="C234" s="81" t="s">
        <v>235</v>
      </c>
      <c r="D234" s="82">
        <v>17.920000000000002</v>
      </c>
      <c r="E234" s="83"/>
      <c r="F234" s="84"/>
    </row>
    <row r="235" spans="1:47" s="86" customFormat="1" ht="31.5" x14ac:dyDescent="0.25">
      <c r="A235" s="79">
        <v>9</v>
      </c>
      <c r="B235" s="80" t="s">
        <v>178</v>
      </c>
      <c r="C235" s="81" t="s">
        <v>59</v>
      </c>
      <c r="D235" s="82">
        <v>1</v>
      </c>
      <c r="E235" s="83"/>
      <c r="F235" s="84"/>
    </row>
    <row r="236" spans="1:47" s="86" customFormat="1" ht="94.5" x14ac:dyDescent="0.25">
      <c r="A236" s="79">
        <v>10</v>
      </c>
      <c r="B236" s="80" t="s">
        <v>174</v>
      </c>
      <c r="C236" s="81" t="s">
        <v>59</v>
      </c>
      <c r="D236" s="82">
        <v>1</v>
      </c>
      <c r="E236" s="83"/>
      <c r="F236" s="84"/>
    </row>
    <row r="237" spans="1:47" x14ac:dyDescent="0.25">
      <c r="A237" s="77" t="s">
        <v>33</v>
      </c>
      <c r="B237" s="133" t="s">
        <v>34</v>
      </c>
      <c r="C237" s="133"/>
      <c r="D237" s="133"/>
      <c r="E237" s="133"/>
      <c r="F237" s="87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F237" s="22"/>
      <c r="AG237" s="22"/>
      <c r="AH237" s="22"/>
      <c r="AI237" s="22"/>
      <c r="AJ237" s="22"/>
      <c r="AK237" s="22"/>
      <c r="AL237" s="22"/>
      <c r="AM237" s="22"/>
      <c r="AN237" s="22"/>
      <c r="AO237" s="22"/>
      <c r="AP237" s="22"/>
      <c r="AQ237" s="22"/>
      <c r="AR237" s="22"/>
      <c r="AS237" s="22"/>
      <c r="AT237" s="22"/>
      <c r="AU237" s="22"/>
    </row>
    <row r="238" spans="1:47" s="86" customFormat="1" ht="31.5" x14ac:dyDescent="0.25">
      <c r="A238" s="79">
        <v>1</v>
      </c>
      <c r="B238" s="80" t="s">
        <v>188</v>
      </c>
      <c r="C238" s="81" t="s">
        <v>235</v>
      </c>
      <c r="D238" s="82">
        <v>5.51</v>
      </c>
      <c r="E238" s="83"/>
      <c r="F238" s="84"/>
    </row>
    <row r="239" spans="1:47" s="86" customFormat="1" ht="31.5" x14ac:dyDescent="0.25">
      <c r="A239" s="79">
        <v>2</v>
      </c>
      <c r="B239" s="80" t="s">
        <v>175</v>
      </c>
      <c r="C239" s="81" t="s">
        <v>235</v>
      </c>
      <c r="D239" s="82">
        <v>5.51</v>
      </c>
      <c r="E239" s="83"/>
      <c r="F239" s="84"/>
    </row>
    <row r="240" spans="1:47" s="86" customFormat="1" ht="31.5" x14ac:dyDescent="0.25">
      <c r="A240" s="79">
        <v>3</v>
      </c>
      <c r="B240" s="80" t="s">
        <v>176</v>
      </c>
      <c r="C240" s="81" t="s">
        <v>61</v>
      </c>
      <c r="D240" s="82">
        <v>9</v>
      </c>
      <c r="E240" s="83"/>
      <c r="F240" s="84"/>
    </row>
    <row r="241" spans="1:47" s="86" customFormat="1" ht="63" x14ac:dyDescent="0.25">
      <c r="A241" s="79">
        <v>4</v>
      </c>
      <c r="B241" s="80" t="s">
        <v>165</v>
      </c>
      <c r="C241" s="81" t="s">
        <v>235</v>
      </c>
      <c r="D241" s="82">
        <v>29.05</v>
      </c>
      <c r="E241" s="83"/>
      <c r="F241" s="84"/>
    </row>
    <row r="242" spans="1:47" s="86" customFormat="1" x14ac:dyDescent="0.25">
      <c r="A242" s="79">
        <v>5</v>
      </c>
      <c r="B242" s="80" t="s">
        <v>166</v>
      </c>
      <c r="C242" s="81" t="s">
        <v>61</v>
      </c>
      <c r="D242" s="82">
        <v>5</v>
      </c>
      <c r="E242" s="83"/>
      <c r="F242" s="84"/>
    </row>
    <row r="243" spans="1:47" x14ac:dyDescent="0.25">
      <c r="A243" s="77" t="s">
        <v>35</v>
      </c>
      <c r="B243" s="133" t="s">
        <v>36</v>
      </c>
      <c r="C243" s="133"/>
      <c r="D243" s="133"/>
      <c r="E243" s="133"/>
      <c r="F243" s="87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F243" s="22"/>
      <c r="AG243" s="22"/>
      <c r="AH243" s="22"/>
      <c r="AI243" s="22"/>
      <c r="AJ243" s="22"/>
      <c r="AK243" s="22"/>
      <c r="AL243" s="22"/>
      <c r="AM243" s="22"/>
      <c r="AN243" s="22"/>
      <c r="AO243" s="22"/>
      <c r="AP243" s="22"/>
      <c r="AQ243" s="22"/>
      <c r="AR243" s="22"/>
      <c r="AS243" s="22"/>
      <c r="AT243" s="22"/>
      <c r="AU243" s="22"/>
    </row>
    <row r="244" spans="1:47" s="85" customFormat="1" ht="18.75" x14ac:dyDescent="0.25">
      <c r="A244" s="79">
        <v>1</v>
      </c>
      <c r="B244" s="80" t="s">
        <v>163</v>
      </c>
      <c r="C244" s="81" t="s">
        <v>235</v>
      </c>
      <c r="D244" s="82">
        <v>5</v>
      </c>
      <c r="E244" s="83"/>
      <c r="F244" s="84"/>
    </row>
    <row r="245" spans="1:47" s="85" customFormat="1" x14ac:dyDescent="0.25">
      <c r="A245" s="79">
        <v>2</v>
      </c>
      <c r="B245" s="80" t="s">
        <v>189</v>
      </c>
      <c r="C245" s="81" t="s">
        <v>59</v>
      </c>
      <c r="D245" s="82">
        <v>1</v>
      </c>
      <c r="E245" s="83"/>
      <c r="F245" s="84"/>
    </row>
    <row r="246" spans="1:47" s="85" customFormat="1" ht="63" x14ac:dyDescent="0.25">
      <c r="A246" s="79">
        <v>3</v>
      </c>
      <c r="B246" s="80" t="s">
        <v>165</v>
      </c>
      <c r="C246" s="81" t="s">
        <v>235</v>
      </c>
      <c r="D246" s="82">
        <v>75.3</v>
      </c>
      <c r="E246" s="83"/>
      <c r="F246" s="84"/>
    </row>
    <row r="247" spans="1:47" s="85" customFormat="1" x14ac:dyDescent="0.25">
      <c r="A247" s="79">
        <v>4</v>
      </c>
      <c r="B247" s="80" t="s">
        <v>166</v>
      </c>
      <c r="C247" s="81" t="s">
        <v>61</v>
      </c>
      <c r="D247" s="82">
        <v>5</v>
      </c>
      <c r="E247" s="83"/>
      <c r="F247" s="84"/>
    </row>
    <row r="248" spans="1:47" s="85" customFormat="1" ht="63" x14ac:dyDescent="0.25">
      <c r="A248" s="79">
        <v>5</v>
      </c>
      <c r="B248" s="80" t="s">
        <v>190</v>
      </c>
      <c r="C248" s="81" t="s">
        <v>235</v>
      </c>
      <c r="D248" s="82">
        <v>35.840000000000003</v>
      </c>
      <c r="E248" s="83"/>
      <c r="F248" s="84"/>
    </row>
    <row r="249" spans="1:47" s="85" customFormat="1" ht="31.5" x14ac:dyDescent="0.25">
      <c r="A249" s="79">
        <v>6</v>
      </c>
      <c r="B249" s="80" t="s">
        <v>175</v>
      </c>
      <c r="C249" s="81" t="s">
        <v>235</v>
      </c>
      <c r="D249" s="82">
        <v>35.840000000000003</v>
      </c>
      <c r="E249" s="83"/>
      <c r="F249" s="84"/>
    </row>
    <row r="250" spans="1:47" s="85" customFormat="1" ht="31.5" x14ac:dyDescent="0.25">
      <c r="A250" s="79">
        <v>7</v>
      </c>
      <c r="B250" s="80" t="s">
        <v>176</v>
      </c>
      <c r="C250" s="81" t="s">
        <v>61</v>
      </c>
      <c r="D250" s="82">
        <v>18</v>
      </c>
      <c r="E250" s="83"/>
      <c r="F250" s="84"/>
    </row>
    <row r="251" spans="1:47" s="85" customFormat="1" ht="18.75" x14ac:dyDescent="0.25">
      <c r="A251" s="79">
        <v>8</v>
      </c>
      <c r="B251" s="80" t="s">
        <v>191</v>
      </c>
      <c r="C251" s="81" t="s">
        <v>235</v>
      </c>
      <c r="D251" s="82">
        <v>5</v>
      </c>
      <c r="E251" s="83"/>
      <c r="F251" s="84"/>
    </row>
    <row r="252" spans="1:47" s="85" customFormat="1" x14ac:dyDescent="0.25">
      <c r="A252" s="79">
        <v>9</v>
      </c>
      <c r="B252" s="80" t="s">
        <v>179</v>
      </c>
      <c r="C252" s="81" t="s">
        <v>59</v>
      </c>
      <c r="D252" s="82">
        <v>1</v>
      </c>
      <c r="E252" s="83"/>
      <c r="F252" s="84"/>
    </row>
    <row r="253" spans="1:47" s="85" customFormat="1" ht="31.5" x14ac:dyDescent="0.25">
      <c r="A253" s="79">
        <v>10</v>
      </c>
      <c r="B253" s="80" t="s">
        <v>192</v>
      </c>
      <c r="C253" s="81" t="s">
        <v>59</v>
      </c>
      <c r="D253" s="82">
        <v>3</v>
      </c>
      <c r="E253" s="83"/>
      <c r="F253" s="84"/>
    </row>
    <row r="254" spans="1:47" x14ac:dyDescent="0.25">
      <c r="A254" s="77" t="s">
        <v>37</v>
      </c>
      <c r="B254" s="133" t="s">
        <v>38</v>
      </c>
      <c r="C254" s="133"/>
      <c r="D254" s="133"/>
      <c r="E254" s="133"/>
      <c r="F254" s="87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F254" s="22"/>
      <c r="AG254" s="22"/>
      <c r="AH254" s="22"/>
      <c r="AI254" s="22"/>
      <c r="AJ254" s="22"/>
      <c r="AK254" s="22"/>
      <c r="AL254" s="22"/>
      <c r="AM254" s="22"/>
      <c r="AN254" s="22"/>
      <c r="AO254" s="22"/>
      <c r="AP254" s="22"/>
      <c r="AQ254" s="22"/>
      <c r="AR254" s="22"/>
      <c r="AS254" s="22"/>
      <c r="AT254" s="22"/>
      <c r="AU254" s="22"/>
    </row>
    <row r="255" spans="1:47" s="85" customFormat="1" ht="31.5" x14ac:dyDescent="0.25">
      <c r="A255" s="79">
        <v>1</v>
      </c>
      <c r="B255" s="80" t="s">
        <v>188</v>
      </c>
      <c r="C255" s="81" t="s">
        <v>235</v>
      </c>
      <c r="D255" s="82">
        <v>22.68</v>
      </c>
      <c r="E255" s="83"/>
      <c r="F255" s="84"/>
    </row>
    <row r="256" spans="1:47" s="85" customFormat="1" ht="63" x14ac:dyDescent="0.25">
      <c r="A256" s="79">
        <v>2</v>
      </c>
      <c r="B256" s="80" t="s">
        <v>165</v>
      </c>
      <c r="C256" s="81" t="s">
        <v>235</v>
      </c>
      <c r="D256" s="82">
        <v>85.44</v>
      </c>
      <c r="E256" s="83"/>
      <c r="F256" s="84"/>
    </row>
    <row r="257" spans="1:47" s="85" customFormat="1" x14ac:dyDescent="0.25">
      <c r="A257" s="79">
        <v>3</v>
      </c>
      <c r="B257" s="80" t="s">
        <v>166</v>
      </c>
      <c r="C257" s="81" t="s">
        <v>61</v>
      </c>
      <c r="D257" s="82">
        <v>5</v>
      </c>
      <c r="E257" s="83"/>
      <c r="F257" s="84"/>
    </row>
    <row r="258" spans="1:47" s="85" customFormat="1" x14ac:dyDescent="0.25">
      <c r="A258" s="79">
        <v>4</v>
      </c>
      <c r="B258" s="80" t="s">
        <v>179</v>
      </c>
      <c r="C258" s="81" t="s">
        <v>59</v>
      </c>
      <c r="D258" s="82">
        <v>1</v>
      </c>
      <c r="E258" s="83"/>
      <c r="F258" s="84"/>
    </row>
    <row r="259" spans="1:47" s="85" customFormat="1" ht="31.5" x14ac:dyDescent="0.25">
      <c r="A259" s="79">
        <v>5</v>
      </c>
      <c r="B259" s="80" t="s">
        <v>178</v>
      </c>
      <c r="C259" s="81" t="s">
        <v>59</v>
      </c>
      <c r="D259" s="82">
        <v>1</v>
      </c>
      <c r="E259" s="83"/>
      <c r="F259" s="84"/>
    </row>
    <row r="260" spans="1:47" s="85" customFormat="1" ht="94.5" x14ac:dyDescent="0.25">
      <c r="A260" s="79">
        <v>6</v>
      </c>
      <c r="B260" s="80" t="s">
        <v>174</v>
      </c>
      <c r="C260" s="81" t="s">
        <v>59</v>
      </c>
      <c r="D260" s="82">
        <v>1</v>
      </c>
      <c r="E260" s="83"/>
      <c r="F260" s="84"/>
    </row>
    <row r="261" spans="1:47" s="85" customFormat="1" ht="31.5" x14ac:dyDescent="0.25">
      <c r="A261" s="79">
        <v>7</v>
      </c>
      <c r="B261" s="80" t="s">
        <v>193</v>
      </c>
      <c r="C261" s="81" t="s">
        <v>59</v>
      </c>
      <c r="D261" s="82">
        <v>1</v>
      </c>
      <c r="E261" s="83"/>
      <c r="F261" s="84"/>
    </row>
    <row r="262" spans="1:47" s="85" customFormat="1" x14ac:dyDescent="0.25">
      <c r="A262" s="79">
        <v>8</v>
      </c>
      <c r="B262" s="80" t="s">
        <v>194</v>
      </c>
      <c r="C262" s="81" t="s">
        <v>61</v>
      </c>
      <c r="D262" s="82">
        <v>4</v>
      </c>
      <c r="E262" s="83"/>
      <c r="F262" s="84"/>
    </row>
    <row r="263" spans="1:47" s="85" customFormat="1" ht="31.5" x14ac:dyDescent="0.25">
      <c r="A263" s="79">
        <v>9</v>
      </c>
      <c r="B263" s="80" t="s">
        <v>195</v>
      </c>
      <c r="C263" s="81" t="s">
        <v>59</v>
      </c>
      <c r="D263" s="82">
        <v>1</v>
      </c>
      <c r="E263" s="83"/>
      <c r="F263" s="84"/>
    </row>
    <row r="264" spans="1:47" x14ac:dyDescent="0.25">
      <c r="A264" s="77" t="s">
        <v>39</v>
      </c>
      <c r="B264" s="133" t="s">
        <v>40</v>
      </c>
      <c r="C264" s="133"/>
      <c r="D264" s="133"/>
      <c r="E264" s="133"/>
      <c r="F264" s="87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F264" s="22"/>
      <c r="AG264" s="22"/>
      <c r="AH264" s="22"/>
      <c r="AI264" s="22"/>
      <c r="AJ264" s="22"/>
      <c r="AK264" s="22"/>
      <c r="AL264" s="22"/>
      <c r="AM264" s="22"/>
      <c r="AN264" s="22"/>
      <c r="AO264" s="22"/>
      <c r="AP264" s="22"/>
      <c r="AQ264" s="22"/>
      <c r="AR264" s="22"/>
      <c r="AS264" s="22"/>
      <c r="AT264" s="22"/>
      <c r="AU264" s="22"/>
    </row>
    <row r="265" spans="1:47" s="85" customFormat="1" ht="18.75" x14ac:dyDescent="0.25">
      <c r="A265" s="79">
        <v>1</v>
      </c>
      <c r="B265" s="80" t="s">
        <v>162</v>
      </c>
      <c r="C265" s="81" t="s">
        <v>235</v>
      </c>
      <c r="D265" s="82">
        <v>18.48</v>
      </c>
      <c r="E265" s="83"/>
      <c r="F265" s="84"/>
    </row>
    <row r="266" spans="1:47" s="85" customFormat="1" x14ac:dyDescent="0.25">
      <c r="A266" s="79">
        <v>2</v>
      </c>
      <c r="B266" s="80" t="s">
        <v>164</v>
      </c>
      <c r="C266" s="81" t="s">
        <v>59</v>
      </c>
      <c r="D266" s="82">
        <v>1</v>
      </c>
      <c r="E266" s="83"/>
      <c r="F266" s="84"/>
    </row>
    <row r="267" spans="1:47" s="85" customFormat="1" ht="63" x14ac:dyDescent="0.25">
      <c r="A267" s="79">
        <v>3</v>
      </c>
      <c r="B267" s="80" t="s">
        <v>165</v>
      </c>
      <c r="C267" s="81" t="s">
        <v>235</v>
      </c>
      <c r="D267" s="82">
        <v>48.78</v>
      </c>
      <c r="E267" s="83"/>
      <c r="F267" s="84"/>
    </row>
    <row r="268" spans="1:47" s="85" customFormat="1" x14ac:dyDescent="0.25">
      <c r="A268" s="79">
        <v>4</v>
      </c>
      <c r="B268" s="80" t="s">
        <v>166</v>
      </c>
      <c r="C268" s="81" t="s">
        <v>61</v>
      </c>
      <c r="D268" s="82">
        <v>5</v>
      </c>
      <c r="E268" s="83"/>
      <c r="F268" s="84"/>
    </row>
    <row r="269" spans="1:47" s="85" customFormat="1" ht="63" x14ac:dyDescent="0.25">
      <c r="A269" s="79">
        <v>5</v>
      </c>
      <c r="B269" s="80" t="s">
        <v>167</v>
      </c>
      <c r="C269" s="81" t="s">
        <v>235</v>
      </c>
      <c r="D269" s="82">
        <v>18.48</v>
      </c>
      <c r="E269" s="83"/>
      <c r="F269" s="84"/>
    </row>
    <row r="270" spans="1:47" s="85" customFormat="1" ht="18.75" x14ac:dyDescent="0.25">
      <c r="A270" s="79">
        <v>6</v>
      </c>
      <c r="B270" s="80" t="s">
        <v>180</v>
      </c>
      <c r="C270" s="81" t="s">
        <v>235</v>
      </c>
      <c r="D270" s="82">
        <f>D265</f>
        <v>18.48</v>
      </c>
      <c r="E270" s="83"/>
      <c r="F270" s="84"/>
    </row>
    <row r="271" spans="1:47" s="85" customFormat="1" ht="31.5" x14ac:dyDescent="0.25">
      <c r="A271" s="79">
        <v>7</v>
      </c>
      <c r="B271" s="80" t="s">
        <v>171</v>
      </c>
      <c r="C271" s="81" t="s">
        <v>235</v>
      </c>
      <c r="D271" s="82">
        <f>D265</f>
        <v>18.48</v>
      </c>
      <c r="E271" s="83"/>
      <c r="F271" s="84"/>
    </row>
    <row r="272" spans="1:47" s="85" customFormat="1" ht="78.75" x14ac:dyDescent="0.25">
      <c r="A272" s="79">
        <v>8</v>
      </c>
      <c r="B272" s="80" t="s">
        <v>172</v>
      </c>
      <c r="C272" s="81" t="s">
        <v>235</v>
      </c>
      <c r="D272" s="82">
        <f>D265</f>
        <v>18.48</v>
      </c>
      <c r="E272" s="83"/>
      <c r="F272" s="84"/>
    </row>
    <row r="273" spans="1:47" s="85" customFormat="1" ht="31.5" x14ac:dyDescent="0.25">
      <c r="A273" s="79">
        <v>9</v>
      </c>
      <c r="B273" s="80" t="s">
        <v>178</v>
      </c>
      <c r="C273" s="81" t="s">
        <v>59</v>
      </c>
      <c r="D273" s="82">
        <v>1</v>
      </c>
      <c r="E273" s="83"/>
      <c r="F273" s="84"/>
    </row>
    <row r="274" spans="1:47" s="85" customFormat="1" ht="94.5" x14ac:dyDescent="0.25">
      <c r="A274" s="79">
        <v>10</v>
      </c>
      <c r="B274" s="80" t="s">
        <v>174</v>
      </c>
      <c r="C274" s="81" t="s">
        <v>59</v>
      </c>
      <c r="D274" s="82">
        <v>1</v>
      </c>
      <c r="E274" s="83"/>
      <c r="F274" s="84"/>
    </row>
    <row r="275" spans="1:47" s="85" customFormat="1" ht="18.75" x14ac:dyDescent="0.25">
      <c r="A275" s="79">
        <v>11</v>
      </c>
      <c r="B275" s="80" t="s">
        <v>163</v>
      </c>
      <c r="C275" s="81" t="s">
        <v>235</v>
      </c>
      <c r="D275" s="82">
        <v>5</v>
      </c>
      <c r="E275" s="83"/>
      <c r="F275" s="84"/>
    </row>
    <row r="276" spans="1:47" s="85" customFormat="1" ht="18.75" x14ac:dyDescent="0.25">
      <c r="A276" s="79">
        <v>11</v>
      </c>
      <c r="B276" s="80" t="s">
        <v>196</v>
      </c>
      <c r="C276" s="81" t="s">
        <v>235</v>
      </c>
      <c r="D276" s="82">
        <v>5</v>
      </c>
      <c r="E276" s="83"/>
      <c r="F276" s="84"/>
    </row>
    <row r="277" spans="1:47" x14ac:dyDescent="0.25">
      <c r="A277" s="77" t="s">
        <v>41</v>
      </c>
      <c r="B277" s="133" t="s">
        <v>42</v>
      </c>
      <c r="C277" s="133"/>
      <c r="D277" s="133"/>
      <c r="E277" s="133"/>
      <c r="F277" s="87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F277" s="22"/>
      <c r="AG277" s="22"/>
      <c r="AH277" s="22"/>
      <c r="AI277" s="22"/>
      <c r="AJ277" s="22"/>
      <c r="AK277" s="22"/>
      <c r="AL277" s="22"/>
      <c r="AM277" s="22"/>
      <c r="AN277" s="22"/>
      <c r="AO277" s="22"/>
      <c r="AP277" s="22"/>
      <c r="AQ277" s="22"/>
      <c r="AR277" s="22"/>
      <c r="AS277" s="22"/>
      <c r="AT277" s="22"/>
      <c r="AU277" s="22"/>
    </row>
    <row r="278" spans="1:47" s="85" customFormat="1" ht="18.75" x14ac:dyDescent="0.25">
      <c r="A278" s="79">
        <v>1</v>
      </c>
      <c r="B278" s="80" t="s">
        <v>162</v>
      </c>
      <c r="C278" s="81" t="s">
        <v>235</v>
      </c>
      <c r="D278" s="82">
        <v>18.48</v>
      </c>
      <c r="E278" s="83"/>
      <c r="F278" s="84"/>
    </row>
    <row r="279" spans="1:47" s="85" customFormat="1" x14ac:dyDescent="0.25">
      <c r="A279" s="79">
        <v>2</v>
      </c>
      <c r="B279" s="80" t="s">
        <v>164</v>
      </c>
      <c r="C279" s="81" t="s">
        <v>59</v>
      </c>
      <c r="D279" s="82">
        <v>1</v>
      </c>
      <c r="E279" s="83"/>
      <c r="F279" s="84"/>
    </row>
    <row r="280" spans="1:47" s="85" customFormat="1" ht="63" x14ac:dyDescent="0.25">
      <c r="A280" s="79">
        <v>3</v>
      </c>
      <c r="B280" s="80" t="s">
        <v>165</v>
      </c>
      <c r="C280" s="81" t="s">
        <v>235</v>
      </c>
      <c r="D280" s="82">
        <v>48.78</v>
      </c>
      <c r="E280" s="83"/>
      <c r="F280" s="84"/>
    </row>
    <row r="281" spans="1:47" s="85" customFormat="1" x14ac:dyDescent="0.25">
      <c r="A281" s="79">
        <v>4</v>
      </c>
      <c r="B281" s="80" t="s">
        <v>166</v>
      </c>
      <c r="C281" s="81" t="s">
        <v>61</v>
      </c>
      <c r="D281" s="82">
        <v>5</v>
      </c>
      <c r="E281" s="83"/>
      <c r="F281" s="84"/>
    </row>
    <row r="282" spans="1:47" s="85" customFormat="1" ht="63" x14ac:dyDescent="0.25">
      <c r="A282" s="79">
        <v>5</v>
      </c>
      <c r="B282" s="80" t="s">
        <v>165</v>
      </c>
      <c r="C282" s="81" t="s">
        <v>235</v>
      </c>
      <c r="D282" s="82">
        <v>18.48</v>
      </c>
      <c r="E282" s="83"/>
      <c r="F282" s="84"/>
    </row>
    <row r="283" spans="1:47" s="85" customFormat="1" ht="31.5" x14ac:dyDescent="0.25">
      <c r="A283" s="79">
        <v>6</v>
      </c>
      <c r="B283" s="80" t="s">
        <v>171</v>
      </c>
      <c r="C283" s="81" t="s">
        <v>235</v>
      </c>
      <c r="D283" s="82">
        <f>D278</f>
        <v>18.48</v>
      </c>
      <c r="E283" s="83"/>
      <c r="F283" s="84"/>
    </row>
    <row r="284" spans="1:47" s="85" customFormat="1" ht="78.75" x14ac:dyDescent="0.25">
      <c r="A284" s="79">
        <v>7</v>
      </c>
      <c r="B284" s="80" t="s">
        <v>172</v>
      </c>
      <c r="C284" s="81" t="s">
        <v>235</v>
      </c>
      <c r="D284" s="82">
        <f>D278</f>
        <v>18.48</v>
      </c>
      <c r="E284" s="83"/>
      <c r="F284" s="84"/>
    </row>
    <row r="285" spans="1:47" s="85" customFormat="1" ht="31.5" x14ac:dyDescent="0.25">
      <c r="A285" s="79">
        <v>8</v>
      </c>
      <c r="B285" s="80" t="s">
        <v>178</v>
      </c>
      <c r="C285" s="81" t="s">
        <v>59</v>
      </c>
      <c r="D285" s="82">
        <v>1</v>
      </c>
      <c r="E285" s="83"/>
      <c r="F285" s="84"/>
    </row>
    <row r="286" spans="1:47" s="85" customFormat="1" ht="94.5" x14ac:dyDescent="0.25">
      <c r="A286" s="79">
        <v>9</v>
      </c>
      <c r="B286" s="80" t="s">
        <v>174</v>
      </c>
      <c r="C286" s="81" t="s">
        <v>59</v>
      </c>
      <c r="D286" s="82">
        <v>1</v>
      </c>
      <c r="E286" s="83"/>
      <c r="F286" s="84"/>
    </row>
    <row r="287" spans="1:47" s="85" customFormat="1" ht="18.75" x14ac:dyDescent="0.25">
      <c r="A287" s="79">
        <v>10</v>
      </c>
      <c r="B287" s="80" t="s">
        <v>163</v>
      </c>
      <c r="C287" s="81" t="s">
        <v>235</v>
      </c>
      <c r="D287" s="82">
        <v>5</v>
      </c>
      <c r="E287" s="83"/>
      <c r="F287" s="84"/>
    </row>
    <row r="288" spans="1:47" s="85" customFormat="1" ht="18.75" x14ac:dyDescent="0.25">
      <c r="A288" s="79">
        <v>11</v>
      </c>
      <c r="B288" s="80" t="s">
        <v>191</v>
      </c>
      <c r="C288" s="81" t="s">
        <v>235</v>
      </c>
      <c r="D288" s="82">
        <v>5</v>
      </c>
      <c r="E288" s="83"/>
      <c r="F288" s="84"/>
    </row>
    <row r="289" spans="1:47" x14ac:dyDescent="0.25">
      <c r="A289" s="77" t="s">
        <v>43</v>
      </c>
      <c r="B289" s="133" t="s">
        <v>197</v>
      </c>
      <c r="C289" s="133"/>
      <c r="D289" s="133"/>
      <c r="E289" s="133"/>
      <c r="F289" s="87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F289" s="22"/>
      <c r="AG289" s="22"/>
      <c r="AH289" s="22"/>
      <c r="AI289" s="22"/>
      <c r="AJ289" s="22"/>
      <c r="AK289" s="22"/>
      <c r="AL289" s="22"/>
      <c r="AM289" s="22"/>
      <c r="AN289" s="22"/>
      <c r="AO289" s="22"/>
      <c r="AP289" s="22"/>
      <c r="AQ289" s="22"/>
      <c r="AR289" s="22"/>
      <c r="AS289" s="22"/>
      <c r="AT289" s="22"/>
      <c r="AU289" s="22"/>
    </row>
    <row r="290" spans="1:47" s="86" customFormat="1" ht="18.75" x14ac:dyDescent="0.25">
      <c r="A290" s="79">
        <v>1</v>
      </c>
      <c r="B290" s="80" t="s">
        <v>163</v>
      </c>
      <c r="C290" s="81" t="s">
        <v>235</v>
      </c>
      <c r="D290" s="82">
        <v>5</v>
      </c>
      <c r="E290" s="83"/>
      <c r="F290" s="84"/>
    </row>
    <row r="291" spans="1:47" s="86" customFormat="1" ht="63" x14ac:dyDescent="0.25">
      <c r="A291" s="79">
        <v>2</v>
      </c>
      <c r="B291" s="80" t="s">
        <v>165</v>
      </c>
      <c r="C291" s="81" t="s">
        <v>235</v>
      </c>
      <c r="D291" s="82">
        <v>48.78</v>
      </c>
      <c r="E291" s="83"/>
      <c r="F291" s="84"/>
    </row>
    <row r="292" spans="1:47" s="86" customFormat="1" x14ac:dyDescent="0.25">
      <c r="A292" s="79">
        <v>3</v>
      </c>
      <c r="B292" s="80" t="s">
        <v>166</v>
      </c>
      <c r="C292" s="81" t="s">
        <v>61</v>
      </c>
      <c r="D292" s="82">
        <v>5</v>
      </c>
      <c r="E292" s="83"/>
      <c r="F292" s="84"/>
    </row>
    <row r="293" spans="1:47" s="86" customFormat="1" ht="63" x14ac:dyDescent="0.25">
      <c r="A293" s="79">
        <v>4</v>
      </c>
      <c r="B293" s="80" t="s">
        <v>167</v>
      </c>
      <c r="C293" s="81" t="s">
        <v>235</v>
      </c>
      <c r="D293" s="82">
        <v>18.48</v>
      </c>
      <c r="E293" s="83"/>
      <c r="F293" s="84"/>
    </row>
    <row r="294" spans="1:47" s="86" customFormat="1" ht="31.5" x14ac:dyDescent="0.25">
      <c r="A294" s="79">
        <v>5</v>
      </c>
      <c r="B294" s="80" t="s">
        <v>175</v>
      </c>
      <c r="C294" s="81" t="s">
        <v>235</v>
      </c>
      <c r="D294" s="82">
        <v>18.48</v>
      </c>
      <c r="E294" s="83"/>
      <c r="F294" s="84"/>
    </row>
    <row r="295" spans="1:47" s="86" customFormat="1" ht="31.5" x14ac:dyDescent="0.25">
      <c r="A295" s="79">
        <v>6</v>
      </c>
      <c r="B295" s="80" t="s">
        <v>176</v>
      </c>
      <c r="C295" s="81" t="s">
        <v>61</v>
      </c>
      <c r="D295" s="82">
        <v>18</v>
      </c>
      <c r="E295" s="83"/>
      <c r="F295" s="84"/>
    </row>
    <row r="296" spans="1:47" s="86" customFormat="1" ht="18.75" x14ac:dyDescent="0.25">
      <c r="A296" s="79">
        <v>7</v>
      </c>
      <c r="B296" s="80" t="s">
        <v>191</v>
      </c>
      <c r="C296" s="81" t="s">
        <v>235</v>
      </c>
      <c r="D296" s="82">
        <v>5</v>
      </c>
      <c r="E296" s="83"/>
      <c r="F296" s="84"/>
    </row>
    <row r="297" spans="1:47" s="86" customFormat="1" x14ac:dyDescent="0.25">
      <c r="A297" s="79">
        <v>8</v>
      </c>
      <c r="B297" s="80" t="s">
        <v>179</v>
      </c>
      <c r="C297" s="81" t="s">
        <v>59</v>
      </c>
      <c r="D297" s="82">
        <v>1</v>
      </c>
      <c r="E297" s="83"/>
      <c r="F297" s="84"/>
    </row>
    <row r="298" spans="1:47" s="86" customFormat="1" ht="47.25" x14ac:dyDescent="0.25">
      <c r="A298" s="79">
        <v>9</v>
      </c>
      <c r="B298" s="80" t="s">
        <v>177</v>
      </c>
      <c r="C298" s="81" t="s">
        <v>59</v>
      </c>
      <c r="D298" s="82">
        <v>1</v>
      </c>
      <c r="E298" s="83"/>
      <c r="F298" s="84"/>
    </row>
    <row r="299" spans="1:47" s="86" customFormat="1" ht="31.5" x14ac:dyDescent="0.25">
      <c r="A299" s="79">
        <v>10</v>
      </c>
      <c r="B299" s="80" t="s">
        <v>198</v>
      </c>
      <c r="C299" s="81" t="s">
        <v>59</v>
      </c>
      <c r="D299" s="82">
        <v>1</v>
      </c>
      <c r="E299" s="83"/>
      <c r="F299" s="84"/>
    </row>
    <row r="300" spans="1:47" s="86" customFormat="1" ht="31.5" x14ac:dyDescent="0.25">
      <c r="A300" s="79">
        <v>11</v>
      </c>
      <c r="B300" s="80" t="s">
        <v>178</v>
      </c>
      <c r="C300" s="81" t="s">
        <v>59</v>
      </c>
      <c r="D300" s="82">
        <v>1</v>
      </c>
      <c r="E300" s="83"/>
      <c r="F300" s="84"/>
    </row>
    <row r="301" spans="1:47" s="86" customFormat="1" ht="94.5" x14ac:dyDescent="0.25">
      <c r="A301" s="79">
        <v>12</v>
      </c>
      <c r="B301" s="80" t="s">
        <v>174</v>
      </c>
      <c r="C301" s="81" t="s">
        <v>59</v>
      </c>
      <c r="D301" s="82">
        <v>1</v>
      </c>
      <c r="E301" s="83"/>
      <c r="F301" s="84"/>
    </row>
    <row r="302" spans="1:47" x14ac:dyDescent="0.25">
      <c r="A302" s="77" t="s">
        <v>44</v>
      </c>
      <c r="B302" s="129" t="s">
        <v>199</v>
      </c>
      <c r="C302" s="130"/>
      <c r="D302" s="130"/>
      <c r="E302" s="131"/>
      <c r="F302" s="87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F302" s="22"/>
      <c r="AG302" s="22"/>
      <c r="AH302" s="22"/>
      <c r="AI302" s="22"/>
      <c r="AJ302" s="22"/>
      <c r="AK302" s="22"/>
      <c r="AL302" s="22"/>
      <c r="AM302" s="22"/>
      <c r="AN302" s="22"/>
      <c r="AO302" s="22"/>
      <c r="AP302" s="22"/>
      <c r="AQ302" s="22"/>
      <c r="AR302" s="22"/>
      <c r="AS302" s="22"/>
      <c r="AT302" s="22"/>
      <c r="AU302" s="22"/>
    </row>
    <row r="303" spans="1:47" s="85" customFormat="1" ht="18.75" x14ac:dyDescent="0.25">
      <c r="A303" s="79">
        <v>1</v>
      </c>
      <c r="B303" s="80" t="s">
        <v>162</v>
      </c>
      <c r="C303" s="81" t="s">
        <v>235</v>
      </c>
      <c r="D303" s="82">
        <v>18.48</v>
      </c>
      <c r="E303" s="83"/>
      <c r="F303" s="84"/>
    </row>
    <row r="304" spans="1:47" s="85" customFormat="1" x14ac:dyDescent="0.25">
      <c r="A304" s="79">
        <v>2</v>
      </c>
      <c r="B304" s="80" t="s">
        <v>164</v>
      </c>
      <c r="C304" s="81" t="s">
        <v>59</v>
      </c>
      <c r="D304" s="82">
        <v>1</v>
      </c>
      <c r="E304" s="83"/>
      <c r="F304" s="84"/>
    </row>
    <row r="305" spans="1:47" s="85" customFormat="1" ht="63" x14ac:dyDescent="0.25">
      <c r="A305" s="79">
        <v>3</v>
      </c>
      <c r="B305" s="80" t="s">
        <v>165</v>
      </c>
      <c r="C305" s="81" t="s">
        <v>235</v>
      </c>
      <c r="D305" s="82">
        <v>48.78</v>
      </c>
      <c r="E305" s="83"/>
      <c r="F305" s="84"/>
    </row>
    <row r="306" spans="1:47" s="85" customFormat="1" x14ac:dyDescent="0.25">
      <c r="A306" s="79">
        <v>4</v>
      </c>
      <c r="B306" s="80" t="s">
        <v>166</v>
      </c>
      <c r="C306" s="81" t="s">
        <v>61</v>
      </c>
      <c r="D306" s="82">
        <v>5</v>
      </c>
      <c r="E306" s="83"/>
      <c r="F306" s="84"/>
    </row>
    <row r="307" spans="1:47" s="85" customFormat="1" ht="63" x14ac:dyDescent="0.25">
      <c r="A307" s="79">
        <v>5</v>
      </c>
      <c r="B307" s="80" t="s">
        <v>167</v>
      </c>
      <c r="C307" s="81" t="s">
        <v>235</v>
      </c>
      <c r="D307" s="82">
        <v>18.48</v>
      </c>
      <c r="E307" s="83"/>
      <c r="F307" s="84"/>
    </row>
    <row r="308" spans="1:47" s="85" customFormat="1" ht="18.75" x14ac:dyDescent="0.25">
      <c r="A308" s="79">
        <v>6</v>
      </c>
      <c r="B308" s="80" t="s">
        <v>180</v>
      </c>
      <c r="C308" s="81" t="s">
        <v>235</v>
      </c>
      <c r="D308" s="82">
        <f>D303</f>
        <v>18.48</v>
      </c>
      <c r="E308" s="83"/>
      <c r="F308" s="84"/>
    </row>
    <row r="309" spans="1:47" s="85" customFormat="1" ht="31.5" x14ac:dyDescent="0.25">
      <c r="A309" s="79">
        <v>7</v>
      </c>
      <c r="B309" s="80" t="s">
        <v>171</v>
      </c>
      <c r="C309" s="81" t="s">
        <v>235</v>
      </c>
      <c r="D309" s="82">
        <f>D303</f>
        <v>18.48</v>
      </c>
      <c r="E309" s="83"/>
      <c r="F309" s="84"/>
    </row>
    <row r="310" spans="1:47" s="85" customFormat="1" ht="78.75" x14ac:dyDescent="0.25">
      <c r="A310" s="79">
        <v>8</v>
      </c>
      <c r="B310" s="80" t="s">
        <v>172</v>
      </c>
      <c r="C310" s="81" t="s">
        <v>235</v>
      </c>
      <c r="D310" s="82">
        <f>D303</f>
        <v>18.48</v>
      </c>
      <c r="E310" s="83"/>
      <c r="F310" s="84"/>
    </row>
    <row r="311" spans="1:47" s="85" customFormat="1" ht="31.5" x14ac:dyDescent="0.25">
      <c r="A311" s="79">
        <v>9</v>
      </c>
      <c r="B311" s="80" t="s">
        <v>178</v>
      </c>
      <c r="C311" s="81" t="s">
        <v>59</v>
      </c>
      <c r="D311" s="82">
        <v>1</v>
      </c>
      <c r="E311" s="83"/>
      <c r="F311" s="84"/>
    </row>
    <row r="312" spans="1:47" s="85" customFormat="1" ht="94.5" x14ac:dyDescent="0.25">
      <c r="A312" s="79">
        <v>10</v>
      </c>
      <c r="B312" s="80" t="s">
        <v>174</v>
      </c>
      <c r="C312" s="81" t="s">
        <v>59</v>
      </c>
      <c r="D312" s="82">
        <v>1</v>
      </c>
      <c r="E312" s="83"/>
      <c r="F312" s="84"/>
    </row>
    <row r="313" spans="1:47" x14ac:dyDescent="0.25">
      <c r="A313" s="77" t="s">
        <v>45</v>
      </c>
      <c r="B313" s="129" t="s">
        <v>200</v>
      </c>
      <c r="C313" s="130"/>
      <c r="D313" s="130"/>
      <c r="E313" s="131"/>
      <c r="F313" s="87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F313" s="22"/>
      <c r="AG313" s="22"/>
      <c r="AH313" s="22"/>
      <c r="AI313" s="22"/>
      <c r="AJ313" s="22"/>
      <c r="AK313" s="22"/>
      <c r="AL313" s="22"/>
      <c r="AM313" s="22"/>
      <c r="AN313" s="22"/>
      <c r="AO313" s="22"/>
      <c r="AP313" s="22"/>
      <c r="AQ313" s="22"/>
      <c r="AR313" s="22"/>
      <c r="AS313" s="22"/>
      <c r="AT313" s="22"/>
      <c r="AU313" s="22"/>
    </row>
    <row r="314" spans="1:47" s="85" customFormat="1" ht="63" x14ac:dyDescent="0.25">
      <c r="A314" s="79">
        <v>1</v>
      </c>
      <c r="B314" s="80" t="s">
        <v>165</v>
      </c>
      <c r="C314" s="81" t="s">
        <v>235</v>
      </c>
      <c r="D314" s="82">
        <v>49.4</v>
      </c>
      <c r="E314" s="83"/>
      <c r="F314" s="84"/>
    </row>
    <row r="315" spans="1:47" s="85" customFormat="1" x14ac:dyDescent="0.25">
      <c r="A315" s="79">
        <v>2</v>
      </c>
      <c r="B315" s="80" t="s">
        <v>166</v>
      </c>
      <c r="C315" s="81" t="s">
        <v>61</v>
      </c>
      <c r="D315" s="82">
        <v>5</v>
      </c>
      <c r="E315" s="83"/>
      <c r="F315" s="84"/>
    </row>
    <row r="316" spans="1:47" s="85" customFormat="1" ht="31.5" x14ac:dyDescent="0.25">
      <c r="A316" s="79">
        <v>3</v>
      </c>
      <c r="B316" s="80" t="s">
        <v>188</v>
      </c>
      <c r="C316" s="81" t="s">
        <v>235</v>
      </c>
      <c r="D316" s="82">
        <v>19.04</v>
      </c>
      <c r="E316" s="83"/>
      <c r="F316" s="84"/>
    </row>
    <row r="317" spans="1:47" s="85" customFormat="1" ht="31.5" x14ac:dyDescent="0.25">
      <c r="A317" s="79">
        <v>4</v>
      </c>
      <c r="B317" s="80" t="s">
        <v>176</v>
      </c>
      <c r="C317" s="81" t="s">
        <v>61</v>
      </c>
      <c r="D317" s="82">
        <v>18</v>
      </c>
      <c r="E317" s="83"/>
      <c r="F317" s="84"/>
    </row>
    <row r="318" spans="1:47" s="85" customFormat="1" ht="31.5" x14ac:dyDescent="0.25">
      <c r="A318" s="79">
        <v>5</v>
      </c>
      <c r="B318" s="80" t="s">
        <v>175</v>
      </c>
      <c r="C318" s="81" t="s">
        <v>235</v>
      </c>
      <c r="D318" s="82">
        <v>19.04</v>
      </c>
      <c r="E318" s="83"/>
      <c r="F318" s="84"/>
    </row>
    <row r="319" spans="1:47" x14ac:dyDescent="0.25">
      <c r="A319" s="77" t="s">
        <v>46</v>
      </c>
      <c r="B319" s="129" t="s">
        <v>201</v>
      </c>
      <c r="C319" s="130"/>
      <c r="D319" s="130"/>
      <c r="E319" s="131"/>
      <c r="F319" s="87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F319" s="22"/>
      <c r="AG319" s="22"/>
      <c r="AH319" s="22"/>
      <c r="AI319" s="22"/>
      <c r="AJ319" s="22"/>
      <c r="AK319" s="22"/>
      <c r="AL319" s="22"/>
      <c r="AM319" s="22"/>
      <c r="AN319" s="22"/>
      <c r="AO319" s="22"/>
      <c r="AP319" s="22"/>
      <c r="AQ319" s="22"/>
      <c r="AR319" s="22"/>
      <c r="AS319" s="22"/>
      <c r="AT319" s="22"/>
      <c r="AU319" s="22"/>
    </row>
    <row r="320" spans="1:47" s="85" customFormat="1" ht="31.5" x14ac:dyDescent="0.25">
      <c r="A320" s="79">
        <v>1</v>
      </c>
      <c r="B320" s="80" t="s">
        <v>175</v>
      </c>
      <c r="C320" s="81" t="s">
        <v>235</v>
      </c>
      <c r="D320" s="82">
        <v>36.4</v>
      </c>
      <c r="E320" s="83"/>
      <c r="F320" s="84"/>
    </row>
    <row r="321" spans="1:47" s="85" customFormat="1" ht="31.5" x14ac:dyDescent="0.25">
      <c r="A321" s="79">
        <v>2</v>
      </c>
      <c r="B321" s="80" t="s">
        <v>176</v>
      </c>
      <c r="C321" s="81" t="s">
        <v>61</v>
      </c>
      <c r="D321" s="82">
        <v>23</v>
      </c>
      <c r="E321" s="83"/>
      <c r="F321" s="84"/>
    </row>
    <row r="322" spans="1:47" s="85" customFormat="1" ht="63" x14ac:dyDescent="0.25">
      <c r="A322" s="79">
        <v>3</v>
      </c>
      <c r="B322" s="80" t="s">
        <v>165</v>
      </c>
      <c r="C322" s="81" t="s">
        <v>235</v>
      </c>
      <c r="D322" s="82">
        <v>62</v>
      </c>
      <c r="E322" s="83"/>
      <c r="F322" s="84"/>
    </row>
    <row r="323" spans="1:47" s="85" customFormat="1" x14ac:dyDescent="0.25">
      <c r="A323" s="79">
        <v>4</v>
      </c>
      <c r="B323" s="80" t="s">
        <v>166</v>
      </c>
      <c r="C323" s="81" t="s">
        <v>61</v>
      </c>
      <c r="D323" s="82">
        <v>5</v>
      </c>
      <c r="E323" s="83"/>
      <c r="F323" s="84"/>
    </row>
    <row r="324" spans="1:47" s="85" customFormat="1" ht="63" x14ac:dyDescent="0.25">
      <c r="A324" s="79">
        <v>5</v>
      </c>
      <c r="B324" s="80" t="s">
        <v>167</v>
      </c>
      <c r="C324" s="81"/>
      <c r="D324" s="82">
        <v>36.4</v>
      </c>
      <c r="E324" s="83"/>
      <c r="F324" s="84"/>
    </row>
    <row r="325" spans="1:47" s="85" customFormat="1" ht="18.75" x14ac:dyDescent="0.25">
      <c r="A325" s="79">
        <v>6</v>
      </c>
      <c r="B325" s="80" t="s">
        <v>163</v>
      </c>
      <c r="C325" s="81" t="s">
        <v>235</v>
      </c>
      <c r="D325" s="82">
        <v>45</v>
      </c>
      <c r="E325" s="83"/>
      <c r="F325" s="84"/>
    </row>
    <row r="326" spans="1:47" s="85" customFormat="1" ht="18.75" x14ac:dyDescent="0.25">
      <c r="A326" s="79">
        <v>7</v>
      </c>
      <c r="B326" s="80" t="s">
        <v>202</v>
      </c>
      <c r="C326" s="81" t="s">
        <v>235</v>
      </c>
      <c r="D326" s="82">
        <v>45</v>
      </c>
      <c r="E326" s="83"/>
      <c r="F326" s="84"/>
    </row>
    <row r="327" spans="1:47" x14ac:dyDescent="0.25">
      <c r="A327" s="77" t="s">
        <v>47</v>
      </c>
      <c r="B327" s="129" t="s">
        <v>203</v>
      </c>
      <c r="C327" s="130"/>
      <c r="D327" s="130"/>
      <c r="E327" s="131"/>
      <c r="F327" s="87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F327" s="22"/>
      <c r="AG327" s="22"/>
      <c r="AH327" s="22"/>
      <c r="AI327" s="22"/>
      <c r="AJ327" s="22"/>
      <c r="AK327" s="22"/>
      <c r="AL327" s="22"/>
      <c r="AM327" s="22"/>
      <c r="AN327" s="22"/>
      <c r="AO327" s="22"/>
      <c r="AP327" s="22"/>
      <c r="AQ327" s="22"/>
      <c r="AR327" s="22"/>
      <c r="AS327" s="22"/>
      <c r="AT327" s="22"/>
      <c r="AU327" s="22"/>
    </row>
    <row r="328" spans="1:47" s="85" customFormat="1" ht="18.75" x14ac:dyDescent="0.25">
      <c r="A328" s="79">
        <v>1</v>
      </c>
      <c r="B328" s="80" t="s">
        <v>162</v>
      </c>
      <c r="C328" s="81" t="s">
        <v>235</v>
      </c>
      <c r="D328" s="82">
        <v>17.82</v>
      </c>
      <c r="E328" s="83"/>
      <c r="F328" s="84"/>
    </row>
    <row r="329" spans="1:47" s="85" customFormat="1" x14ac:dyDescent="0.25">
      <c r="A329" s="79">
        <v>2</v>
      </c>
      <c r="B329" s="80" t="s">
        <v>164</v>
      </c>
      <c r="C329" s="81" t="s">
        <v>59</v>
      </c>
      <c r="D329" s="82">
        <v>1</v>
      </c>
      <c r="E329" s="83"/>
      <c r="F329" s="84"/>
    </row>
    <row r="330" spans="1:47" s="85" customFormat="1" ht="63" x14ac:dyDescent="0.25">
      <c r="A330" s="79">
        <v>3</v>
      </c>
      <c r="B330" s="80" t="s">
        <v>165</v>
      </c>
      <c r="C330" s="81" t="s">
        <v>235</v>
      </c>
      <c r="D330" s="82">
        <v>48.44</v>
      </c>
      <c r="E330" s="83"/>
      <c r="F330" s="84"/>
    </row>
    <row r="331" spans="1:47" s="85" customFormat="1" x14ac:dyDescent="0.25">
      <c r="A331" s="79">
        <v>4</v>
      </c>
      <c r="B331" s="80" t="s">
        <v>166</v>
      </c>
      <c r="C331" s="81" t="s">
        <v>61</v>
      </c>
      <c r="D331" s="82">
        <v>5</v>
      </c>
      <c r="E331" s="83"/>
      <c r="F331" s="84"/>
    </row>
    <row r="332" spans="1:47" s="85" customFormat="1" ht="63" x14ac:dyDescent="0.25">
      <c r="A332" s="79">
        <v>3</v>
      </c>
      <c r="B332" s="80" t="s">
        <v>167</v>
      </c>
      <c r="C332" s="81" t="s">
        <v>235</v>
      </c>
      <c r="D332" s="82">
        <v>17.82</v>
      </c>
      <c r="E332" s="83"/>
      <c r="F332" s="84"/>
    </row>
    <row r="333" spans="1:47" s="85" customFormat="1" ht="18.75" x14ac:dyDescent="0.25">
      <c r="A333" s="79">
        <v>5</v>
      </c>
      <c r="B333" s="80" t="s">
        <v>180</v>
      </c>
      <c r="C333" s="81" t="s">
        <v>235</v>
      </c>
      <c r="D333" s="82">
        <f>D328</f>
        <v>17.82</v>
      </c>
      <c r="E333" s="83"/>
      <c r="F333" s="84"/>
    </row>
    <row r="334" spans="1:47" s="85" customFormat="1" ht="31.5" x14ac:dyDescent="0.25">
      <c r="A334" s="79">
        <v>6</v>
      </c>
      <c r="B334" s="80" t="s">
        <v>171</v>
      </c>
      <c r="C334" s="81" t="s">
        <v>235</v>
      </c>
      <c r="D334" s="82">
        <f>D328</f>
        <v>17.82</v>
      </c>
      <c r="E334" s="83"/>
      <c r="F334" s="84"/>
    </row>
    <row r="335" spans="1:47" s="85" customFormat="1" ht="78.75" x14ac:dyDescent="0.25">
      <c r="A335" s="79">
        <v>7</v>
      </c>
      <c r="B335" s="80" t="s">
        <v>172</v>
      </c>
      <c r="C335" s="81" t="s">
        <v>235</v>
      </c>
      <c r="D335" s="82">
        <f>D328</f>
        <v>17.82</v>
      </c>
      <c r="E335" s="83"/>
      <c r="F335" s="84"/>
    </row>
    <row r="336" spans="1:47" s="85" customFormat="1" ht="31.5" x14ac:dyDescent="0.25">
      <c r="A336" s="79">
        <v>8</v>
      </c>
      <c r="B336" s="80" t="s">
        <v>178</v>
      </c>
      <c r="C336" s="81" t="s">
        <v>59</v>
      </c>
      <c r="D336" s="82">
        <v>1</v>
      </c>
      <c r="E336" s="83"/>
      <c r="F336" s="84"/>
    </row>
    <row r="337" spans="1:47" s="85" customFormat="1" ht="94.5" x14ac:dyDescent="0.25">
      <c r="A337" s="79">
        <v>8</v>
      </c>
      <c r="B337" s="80" t="s">
        <v>174</v>
      </c>
      <c r="C337" s="81" t="s">
        <v>59</v>
      </c>
      <c r="D337" s="82">
        <v>1</v>
      </c>
      <c r="E337" s="83"/>
      <c r="F337" s="84"/>
    </row>
    <row r="338" spans="1:47" s="85" customFormat="1" ht="31.5" x14ac:dyDescent="0.25">
      <c r="A338" s="79" t="s">
        <v>12</v>
      </c>
      <c r="B338" s="80" t="s">
        <v>188</v>
      </c>
      <c r="C338" s="81" t="s">
        <v>204</v>
      </c>
      <c r="D338" s="82">
        <v>17.82</v>
      </c>
      <c r="E338" s="83"/>
      <c r="F338" s="84"/>
    </row>
    <row r="339" spans="1:47" ht="47.25" x14ac:dyDescent="0.25">
      <c r="A339" s="77" t="s">
        <v>48</v>
      </c>
      <c r="B339" s="88" t="s">
        <v>205</v>
      </c>
      <c r="C339" s="89" t="s">
        <v>63</v>
      </c>
      <c r="D339" s="90">
        <v>10</v>
      </c>
      <c r="E339" s="91"/>
      <c r="F339" s="9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F339" s="22"/>
      <c r="AG339" s="22"/>
      <c r="AH339" s="22"/>
      <c r="AI339" s="22"/>
      <c r="AJ339" s="22"/>
      <c r="AK339" s="22"/>
      <c r="AL339" s="22"/>
      <c r="AM339" s="22"/>
      <c r="AN339" s="22"/>
      <c r="AO339" s="22"/>
      <c r="AP339" s="22"/>
      <c r="AQ339" s="22"/>
      <c r="AR339" s="22"/>
      <c r="AS339" s="22"/>
      <c r="AT339" s="22"/>
      <c r="AU339" s="22"/>
    </row>
    <row r="340" spans="1:47" ht="42" customHeight="1" x14ac:dyDescent="0.25">
      <c r="A340" s="61" t="s">
        <v>13</v>
      </c>
      <c r="B340" s="132" t="s">
        <v>250</v>
      </c>
      <c r="C340" s="132"/>
      <c r="D340" s="132"/>
      <c r="E340" s="132"/>
      <c r="F340" s="75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F340" s="22"/>
      <c r="AG340" s="22"/>
      <c r="AH340" s="22"/>
      <c r="AI340" s="22"/>
      <c r="AJ340" s="22"/>
      <c r="AK340" s="22"/>
      <c r="AL340" s="22"/>
      <c r="AM340" s="22"/>
      <c r="AN340" s="22"/>
      <c r="AO340" s="22"/>
      <c r="AP340" s="22"/>
      <c r="AQ340" s="22"/>
      <c r="AR340" s="22"/>
      <c r="AS340" s="22"/>
      <c r="AT340" s="22"/>
      <c r="AU340" s="22"/>
    </row>
    <row r="341" spans="1:47" s="97" customFormat="1" ht="32.25" customHeight="1" x14ac:dyDescent="0.25">
      <c r="A341" s="77" t="s">
        <v>206</v>
      </c>
      <c r="B341" s="93" t="s">
        <v>207</v>
      </c>
      <c r="C341" s="94"/>
      <c r="D341" s="94"/>
      <c r="E341" s="94"/>
      <c r="F341" s="95"/>
      <c r="G341" s="96"/>
      <c r="H341" s="96"/>
      <c r="I341" s="96"/>
      <c r="J341" s="96"/>
      <c r="K341" s="96"/>
      <c r="L341" s="96"/>
      <c r="M341" s="96"/>
      <c r="N341" s="96"/>
      <c r="O341" s="96"/>
      <c r="P341" s="96"/>
      <c r="Q341" s="96"/>
      <c r="R341" s="96"/>
      <c r="S341" s="96"/>
      <c r="T341" s="96"/>
      <c r="U341" s="96"/>
      <c r="V341" s="96"/>
      <c r="W341" s="96"/>
      <c r="X341" s="96"/>
      <c r="Y341" s="96"/>
      <c r="Z341" s="96"/>
      <c r="AA341" s="96"/>
      <c r="AB341" s="96"/>
      <c r="AC341" s="96"/>
      <c r="AD341" s="96"/>
      <c r="AE341" s="96"/>
      <c r="AF341" s="96"/>
      <c r="AG341" s="96"/>
      <c r="AH341" s="96"/>
      <c r="AI341" s="96"/>
      <c r="AJ341" s="96"/>
      <c r="AK341" s="96"/>
      <c r="AL341" s="96"/>
      <c r="AM341" s="96"/>
      <c r="AN341" s="96"/>
      <c r="AO341" s="96"/>
      <c r="AP341" s="96"/>
      <c r="AQ341" s="96"/>
      <c r="AR341" s="96"/>
      <c r="AS341" s="96"/>
      <c r="AT341" s="96"/>
      <c r="AU341" s="96"/>
    </row>
    <row r="342" spans="1:47" s="103" customFormat="1" ht="47.25" x14ac:dyDescent="0.4">
      <c r="A342" s="98">
        <v>1</v>
      </c>
      <c r="B342" s="99" t="s">
        <v>208</v>
      </c>
      <c r="C342" s="100" t="s">
        <v>59</v>
      </c>
      <c r="D342" s="100">
        <v>6</v>
      </c>
      <c r="E342" s="101"/>
      <c r="F342" s="102"/>
    </row>
    <row r="343" spans="1:47" s="103" customFormat="1" ht="31.5" x14ac:dyDescent="0.4">
      <c r="A343" s="98">
        <v>2</v>
      </c>
      <c r="B343" s="99" t="s">
        <v>209</v>
      </c>
      <c r="C343" s="100" t="s">
        <v>59</v>
      </c>
      <c r="D343" s="100">
        <v>6</v>
      </c>
      <c r="E343" s="101"/>
      <c r="F343" s="102"/>
    </row>
    <row r="344" spans="1:47" s="103" customFormat="1" x14ac:dyDescent="0.4">
      <c r="A344" s="77" t="s">
        <v>210</v>
      </c>
      <c r="B344" s="93" t="s">
        <v>211</v>
      </c>
      <c r="C344" s="100"/>
      <c r="D344" s="100"/>
      <c r="E344" s="101"/>
      <c r="F344" s="92"/>
    </row>
    <row r="345" spans="1:47" s="103" customFormat="1" ht="31.5" x14ac:dyDescent="0.4">
      <c r="A345" s="98">
        <v>1</v>
      </c>
      <c r="B345" s="99" t="s">
        <v>212</v>
      </c>
      <c r="C345" s="100" t="s">
        <v>59</v>
      </c>
      <c r="D345" s="100">
        <v>1</v>
      </c>
      <c r="E345" s="101"/>
      <c r="F345" s="102"/>
    </row>
    <row r="346" spans="1:47" s="103" customFormat="1" ht="31.5" x14ac:dyDescent="0.4">
      <c r="A346" s="98">
        <v>2</v>
      </c>
      <c r="B346" s="99" t="s">
        <v>213</v>
      </c>
      <c r="C346" s="100" t="s">
        <v>61</v>
      </c>
      <c r="D346" s="104">
        <v>20</v>
      </c>
      <c r="E346" s="101"/>
      <c r="F346" s="102"/>
    </row>
    <row r="347" spans="1:47" s="103" customFormat="1" ht="31.5" x14ac:dyDescent="0.4">
      <c r="A347" s="98">
        <v>3</v>
      </c>
      <c r="B347" s="99" t="s">
        <v>214</v>
      </c>
      <c r="C347" s="100" t="s">
        <v>61</v>
      </c>
      <c r="D347" s="100">
        <v>20</v>
      </c>
      <c r="E347" s="101"/>
      <c r="F347" s="102"/>
    </row>
    <row r="348" spans="1:47" s="103" customFormat="1" ht="31.5" x14ac:dyDescent="0.4">
      <c r="A348" s="98">
        <v>4</v>
      </c>
      <c r="B348" s="99" t="s">
        <v>215</v>
      </c>
      <c r="C348" s="100" t="s">
        <v>61</v>
      </c>
      <c r="D348" s="100">
        <v>20</v>
      </c>
      <c r="E348" s="101"/>
      <c r="F348" s="102"/>
    </row>
    <row r="349" spans="1:47" s="103" customFormat="1" ht="31.5" x14ac:dyDescent="0.4">
      <c r="A349" s="98">
        <v>5</v>
      </c>
      <c r="B349" s="99" t="s">
        <v>216</v>
      </c>
      <c r="C349" s="100" t="s">
        <v>61</v>
      </c>
      <c r="D349" s="100">
        <v>25</v>
      </c>
      <c r="E349" s="101"/>
      <c r="F349" s="102"/>
    </row>
    <row r="350" spans="1:47" s="103" customFormat="1" x14ac:dyDescent="0.4">
      <c r="A350" s="77" t="s">
        <v>217</v>
      </c>
      <c r="B350" s="93" t="s">
        <v>218</v>
      </c>
      <c r="C350" s="100"/>
      <c r="D350" s="100"/>
      <c r="E350" s="101"/>
      <c r="F350" s="92"/>
    </row>
    <row r="351" spans="1:47" s="103" customFormat="1" ht="47.25" x14ac:dyDescent="0.4">
      <c r="A351" s="98">
        <v>1</v>
      </c>
      <c r="B351" s="99" t="s">
        <v>219</v>
      </c>
      <c r="C351" s="100" t="s">
        <v>59</v>
      </c>
      <c r="D351" s="100">
        <v>1</v>
      </c>
      <c r="E351" s="101"/>
      <c r="F351" s="102"/>
    </row>
    <row r="352" spans="1:47" s="103" customFormat="1" ht="31.5" x14ac:dyDescent="0.4">
      <c r="A352" s="98">
        <v>2</v>
      </c>
      <c r="B352" s="99" t="s">
        <v>220</v>
      </c>
      <c r="C352" s="100" t="s">
        <v>59</v>
      </c>
      <c r="D352" s="100">
        <v>1</v>
      </c>
      <c r="E352" s="101"/>
      <c r="F352" s="102"/>
    </row>
    <row r="353" spans="1:47" s="103" customFormat="1" x14ac:dyDescent="0.4">
      <c r="A353" s="98">
        <v>3</v>
      </c>
      <c r="B353" s="99" t="s">
        <v>221</v>
      </c>
      <c r="C353" s="100" t="s">
        <v>59</v>
      </c>
      <c r="D353" s="100">
        <v>2</v>
      </c>
      <c r="E353" s="101"/>
      <c r="F353" s="102"/>
    </row>
    <row r="354" spans="1:47" s="103" customFormat="1" ht="31.5" x14ac:dyDescent="0.4">
      <c r="A354" s="98">
        <v>4</v>
      </c>
      <c r="B354" s="99" t="s">
        <v>222</v>
      </c>
      <c r="C354" s="100" t="s">
        <v>59</v>
      </c>
      <c r="D354" s="100">
        <v>14</v>
      </c>
      <c r="E354" s="101"/>
      <c r="F354" s="102"/>
    </row>
    <row r="355" spans="1:47" s="103" customFormat="1" x14ac:dyDescent="0.4">
      <c r="A355" s="98">
        <v>5</v>
      </c>
      <c r="B355" s="99" t="s">
        <v>223</v>
      </c>
      <c r="C355" s="100" t="s">
        <v>59</v>
      </c>
      <c r="D355" s="100">
        <v>2</v>
      </c>
      <c r="E355" s="101"/>
      <c r="F355" s="102"/>
    </row>
    <row r="356" spans="1:47" s="103" customFormat="1" ht="47.25" x14ac:dyDescent="0.4">
      <c r="A356" s="98">
        <v>6</v>
      </c>
      <c r="B356" s="105" t="s">
        <v>224</v>
      </c>
      <c r="C356" s="100" t="s">
        <v>60</v>
      </c>
      <c r="D356" s="100">
        <v>50</v>
      </c>
      <c r="E356" s="101"/>
      <c r="F356" s="102"/>
    </row>
    <row r="357" spans="1:47" s="103" customFormat="1" ht="63" x14ac:dyDescent="0.4">
      <c r="A357" s="98">
        <v>7</v>
      </c>
      <c r="B357" s="105" t="s">
        <v>225</v>
      </c>
      <c r="C357" s="100" t="s">
        <v>60</v>
      </c>
      <c r="D357" s="100">
        <v>16</v>
      </c>
      <c r="E357" s="101"/>
      <c r="F357" s="102"/>
    </row>
    <row r="358" spans="1:47" s="103" customFormat="1" ht="47.25" x14ac:dyDescent="0.4">
      <c r="A358" s="98">
        <v>8</v>
      </c>
      <c r="B358" s="105" t="s">
        <v>226</v>
      </c>
      <c r="C358" s="100" t="s">
        <v>60</v>
      </c>
      <c r="D358" s="100">
        <v>12</v>
      </c>
      <c r="E358" s="101"/>
      <c r="F358" s="102"/>
    </row>
    <row r="359" spans="1:47" s="103" customFormat="1" ht="31.5" x14ac:dyDescent="0.4">
      <c r="A359" s="98">
        <v>9</v>
      </c>
      <c r="B359" s="99" t="s">
        <v>227</v>
      </c>
      <c r="C359" s="100" t="s">
        <v>60</v>
      </c>
      <c r="D359" s="100">
        <v>78</v>
      </c>
      <c r="E359" s="101"/>
      <c r="F359" s="102"/>
    </row>
    <row r="360" spans="1:47" s="103" customFormat="1" ht="31.5" x14ac:dyDescent="0.4">
      <c r="A360" s="98">
        <v>10</v>
      </c>
      <c r="B360" s="99" t="s">
        <v>228</v>
      </c>
      <c r="C360" s="100" t="s">
        <v>59</v>
      </c>
      <c r="D360" s="100">
        <v>1</v>
      </c>
      <c r="E360" s="101"/>
      <c r="F360" s="102"/>
    </row>
    <row r="361" spans="1:47" s="103" customFormat="1" x14ac:dyDescent="0.4">
      <c r="A361" s="98">
        <v>11</v>
      </c>
      <c r="B361" s="99" t="s">
        <v>229</v>
      </c>
      <c r="C361" s="100" t="s">
        <v>59</v>
      </c>
      <c r="D361" s="100">
        <v>4</v>
      </c>
      <c r="E361" s="101"/>
      <c r="F361" s="102"/>
    </row>
    <row r="362" spans="1:47" s="103" customFormat="1" x14ac:dyDescent="0.4">
      <c r="A362" s="98">
        <v>12</v>
      </c>
      <c r="B362" s="106" t="s">
        <v>230</v>
      </c>
      <c r="C362" s="100" t="s">
        <v>231</v>
      </c>
      <c r="D362" s="100">
        <v>120</v>
      </c>
      <c r="E362" s="101"/>
      <c r="F362" s="102"/>
    </row>
    <row r="363" spans="1:47" s="103" customFormat="1" x14ac:dyDescent="0.4">
      <c r="A363" s="98">
        <v>13</v>
      </c>
      <c r="B363" s="106" t="s">
        <v>232</v>
      </c>
      <c r="C363" s="100" t="s">
        <v>59</v>
      </c>
      <c r="D363" s="100">
        <v>1</v>
      </c>
      <c r="E363" s="101"/>
      <c r="F363" s="102"/>
    </row>
    <row r="364" spans="1:47" s="103" customFormat="1" x14ac:dyDescent="0.25">
      <c r="A364" s="98">
        <v>14</v>
      </c>
      <c r="B364" s="107" t="s">
        <v>233</v>
      </c>
      <c r="C364" s="108" t="s">
        <v>59</v>
      </c>
      <c r="D364" s="109">
        <v>1</v>
      </c>
      <c r="E364" s="101"/>
      <c r="F364" s="102"/>
    </row>
    <row r="365" spans="1:47" s="116" customFormat="1" ht="48" thickBot="1" x14ac:dyDescent="0.3">
      <c r="A365" s="110" t="s">
        <v>234</v>
      </c>
      <c r="B365" s="111" t="s">
        <v>205</v>
      </c>
      <c r="C365" s="112" t="s">
        <v>63</v>
      </c>
      <c r="D365" s="113">
        <v>5</v>
      </c>
      <c r="E365" s="114"/>
      <c r="F365" s="115"/>
    </row>
    <row r="366" spans="1:47" ht="24" customHeight="1" x14ac:dyDescent="0.25">
      <c r="A366" s="121" t="s">
        <v>244</v>
      </c>
      <c r="B366" s="123" t="s">
        <v>241</v>
      </c>
      <c r="C366" s="124"/>
      <c r="D366" s="124"/>
      <c r="E366" s="124"/>
      <c r="F366" s="4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F366" s="22"/>
      <c r="AG366" s="22"/>
      <c r="AH366" s="22"/>
      <c r="AI366" s="22"/>
      <c r="AJ366" s="22"/>
      <c r="AK366" s="22"/>
      <c r="AL366" s="22"/>
      <c r="AM366" s="22"/>
      <c r="AN366" s="22"/>
      <c r="AO366" s="22"/>
      <c r="AP366" s="22"/>
      <c r="AQ366" s="22"/>
      <c r="AR366" s="22"/>
      <c r="AS366" s="22"/>
      <c r="AT366" s="22"/>
      <c r="AU366" s="22"/>
    </row>
    <row r="367" spans="1:47" ht="26.25" customHeight="1" x14ac:dyDescent="0.25">
      <c r="A367" s="121" t="s">
        <v>245</v>
      </c>
      <c r="B367" s="123" t="s">
        <v>75</v>
      </c>
      <c r="C367" s="124"/>
      <c r="D367" s="124"/>
      <c r="E367" s="124"/>
      <c r="F367" s="4"/>
      <c r="H367" s="117"/>
    </row>
    <row r="368" spans="1:47" ht="30.75" customHeight="1" x14ac:dyDescent="0.25">
      <c r="A368" s="121" t="s">
        <v>246</v>
      </c>
      <c r="B368" s="123" t="s">
        <v>242</v>
      </c>
      <c r="C368" s="124"/>
      <c r="D368" s="124"/>
      <c r="E368" s="124"/>
      <c r="F368" s="4"/>
    </row>
    <row r="369" spans="1:9" ht="26.25" customHeight="1" x14ac:dyDescent="0.25">
      <c r="A369" s="121" t="s">
        <v>247</v>
      </c>
      <c r="B369" s="123" t="s">
        <v>76</v>
      </c>
      <c r="C369" s="124"/>
      <c r="D369" s="124"/>
      <c r="E369" s="124"/>
      <c r="F369" s="4"/>
    </row>
    <row r="370" spans="1:9" ht="30.75" customHeight="1" thickBot="1" x14ac:dyDescent="0.3">
      <c r="A370" s="122" t="s">
        <v>248</v>
      </c>
      <c r="B370" s="123" t="s">
        <v>243</v>
      </c>
      <c r="C370" s="123"/>
      <c r="D370" s="123"/>
      <c r="E370" s="123"/>
      <c r="F370" s="4"/>
    </row>
    <row r="371" spans="1:9" ht="63.75" customHeight="1" x14ac:dyDescent="0.25">
      <c r="A371" s="125" t="s">
        <v>239</v>
      </c>
      <c r="B371" s="125"/>
      <c r="C371" s="125"/>
      <c r="D371" s="125"/>
      <c r="E371" s="125"/>
      <c r="F371" s="5"/>
      <c r="I371" s="3"/>
    </row>
    <row r="372" spans="1:9" ht="24" customHeight="1" x14ac:dyDescent="0.25">
      <c r="A372" s="125" t="s">
        <v>240</v>
      </c>
      <c r="B372" s="125"/>
      <c r="C372" s="125"/>
      <c r="D372" s="125"/>
      <c r="E372" s="125"/>
      <c r="F372" s="5"/>
    </row>
    <row r="373" spans="1:9" x14ac:dyDescent="0.25">
      <c r="C373" s="119"/>
      <c r="D373" s="119"/>
      <c r="E373" s="119"/>
    </row>
    <row r="376" spans="1:9" x14ac:dyDescent="0.25">
      <c r="C376" s="141"/>
      <c r="D376" s="141"/>
      <c r="E376" s="141"/>
      <c r="F376" s="141"/>
    </row>
  </sheetData>
  <mergeCells count="43">
    <mergeCell ref="B215:E215"/>
    <mergeCell ref="C376:F376"/>
    <mergeCell ref="A2:F2"/>
    <mergeCell ref="A3:F3"/>
    <mergeCell ref="A4:F4"/>
    <mergeCell ref="B169:E169"/>
    <mergeCell ref="B183:E183"/>
    <mergeCell ref="B197:E197"/>
    <mergeCell ref="B211:E211"/>
    <mergeCell ref="B213:E213"/>
    <mergeCell ref="B102:E102"/>
    <mergeCell ref="B115:E115"/>
    <mergeCell ref="B126:E126"/>
    <mergeCell ref="B140:E140"/>
    <mergeCell ref="B154:E154"/>
    <mergeCell ref="B8:E8"/>
    <mergeCell ref="B9:E9"/>
    <mergeCell ref="B88:E88"/>
    <mergeCell ref="B87:E87"/>
    <mergeCell ref="B61:E61"/>
    <mergeCell ref="B49:E49"/>
    <mergeCell ref="B53:E53"/>
    <mergeCell ref="A371:E371"/>
    <mergeCell ref="A372:E372"/>
    <mergeCell ref="A5:F5"/>
    <mergeCell ref="B327:E327"/>
    <mergeCell ref="B340:E340"/>
    <mergeCell ref="B277:E277"/>
    <mergeCell ref="B289:E289"/>
    <mergeCell ref="B302:E302"/>
    <mergeCell ref="B313:E313"/>
    <mergeCell ref="B319:E319"/>
    <mergeCell ref="B226:E226"/>
    <mergeCell ref="B237:E237"/>
    <mergeCell ref="B243:E243"/>
    <mergeCell ref="B254:E254"/>
    <mergeCell ref="B264:E264"/>
    <mergeCell ref="B29:E29"/>
    <mergeCell ref="B366:E366"/>
    <mergeCell ref="B367:E367"/>
    <mergeCell ref="B368:E368"/>
    <mergeCell ref="B369:E369"/>
    <mergeCell ref="B370:E370"/>
  </mergeCells>
  <pageMargins left="0.43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ОП 6 - МФ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et10st19</dc:creator>
  <cp:lastModifiedBy>user1</cp:lastModifiedBy>
  <cp:lastPrinted>2020-03-12T08:12:59Z</cp:lastPrinted>
  <dcterms:created xsi:type="dcterms:W3CDTF">2020-02-12T09:33:53Z</dcterms:created>
  <dcterms:modified xsi:type="dcterms:W3CDTF">2020-03-23T10:10:01Z</dcterms:modified>
</cp:coreProperties>
</file>