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40" yWindow="255" windowWidth="11955" windowHeight="11760" tabRatio="770"/>
  </bookViews>
  <sheets>
    <sheet name="LKG - MF - OP 7" sheetId="5" r:id="rId1"/>
  </sheets>
  <definedNames>
    <definedName name="_xlnm._FilterDatabase" localSheetId="0" hidden="1">'LKG - MF - OP 7'!$A$6:$EA$246</definedName>
    <definedName name="_xlnm.Print_Area" localSheetId="0">'LKG - MF - OP 7'!$A$1:$AK$257</definedName>
  </definedNames>
  <calcPr calcId="145621" fullPrecision="0"/>
</workbook>
</file>

<file path=xl/calcChain.xml><?xml version="1.0" encoding="utf-8"?>
<calcChain xmlns="http://schemas.openxmlformats.org/spreadsheetml/2006/main">
  <c r="G27" i="5" l="1"/>
  <c r="G28" i="5"/>
  <c r="G29" i="5"/>
  <c r="G30" i="5"/>
  <c r="G31" i="5"/>
  <c r="G32" i="5"/>
  <c r="G33" i="5"/>
  <c r="G34" i="5"/>
  <c r="G37" i="5"/>
  <c r="G38" i="5"/>
  <c r="G39" i="5"/>
  <c r="G41" i="5"/>
  <c r="G42" i="5"/>
  <c r="G43" i="5"/>
  <c r="G44" i="5"/>
  <c r="G45" i="5"/>
  <c r="G46" i="5"/>
  <c r="G47" i="5"/>
  <c r="G49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2" i="5"/>
  <c r="G73" i="5"/>
  <c r="G74" i="5"/>
  <c r="G75" i="5"/>
  <c r="G76" i="5"/>
  <c r="G77" i="5"/>
  <c r="G78" i="5"/>
  <c r="G80" i="5"/>
  <c r="G81" i="5"/>
  <c r="G82" i="5"/>
  <c r="G83" i="5"/>
  <c r="G84" i="5"/>
  <c r="G85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4" i="5"/>
  <c r="G105" i="5"/>
  <c r="G106" i="5"/>
  <c r="G107" i="5"/>
  <c r="G108" i="5"/>
  <c r="G110" i="5"/>
  <c r="G111" i="5"/>
  <c r="G112" i="5"/>
  <c r="G114" i="5"/>
  <c r="G117" i="5"/>
  <c r="G118" i="5"/>
  <c r="G119" i="5"/>
  <c r="G120" i="5"/>
  <c r="G122" i="5"/>
  <c r="G123" i="5"/>
  <c r="G124" i="5"/>
  <c r="G127" i="5"/>
  <c r="G128" i="5"/>
  <c r="G129" i="5"/>
  <c r="G130" i="5"/>
  <c r="G132" i="5"/>
  <c r="G134" i="5"/>
  <c r="G135" i="5"/>
  <c r="G136" i="5"/>
  <c r="G137" i="5"/>
  <c r="G138" i="5"/>
  <c r="G140" i="5"/>
  <c r="G141" i="5"/>
  <c r="G142" i="5"/>
  <c r="G143" i="5"/>
  <c r="G145" i="5"/>
  <c r="G146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5" i="5"/>
  <c r="G196" i="5"/>
  <c r="G197" i="5"/>
  <c r="G198" i="5"/>
  <c r="G199" i="5"/>
  <c r="G200" i="5"/>
  <c r="G201" i="5"/>
  <c r="G202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6" i="5"/>
  <c r="G227" i="5"/>
  <c r="G228" i="5"/>
  <c r="G230" i="5"/>
  <c r="G231" i="5"/>
  <c r="G232" i="5"/>
  <c r="G233" i="5"/>
  <c r="G234" i="5"/>
  <c r="G235" i="5"/>
  <c r="G236" i="5"/>
  <c r="G237" i="5"/>
  <c r="G238" i="5"/>
  <c r="G240" i="5"/>
  <c r="G241" i="5"/>
  <c r="G242" i="5"/>
  <c r="G243" i="5"/>
  <c r="G244" i="5"/>
  <c r="G245" i="5"/>
  <c r="G16" i="5"/>
  <c r="G17" i="5"/>
  <c r="G18" i="5"/>
  <c r="G19" i="5"/>
  <c r="G20" i="5"/>
  <c r="G21" i="5"/>
  <c r="G22" i="5"/>
  <c r="G23" i="5"/>
  <c r="G24" i="5"/>
  <c r="G25" i="5"/>
  <c r="G15" i="5"/>
  <c r="G14" i="5"/>
  <c r="G13" i="5"/>
  <c r="G12" i="5"/>
  <c r="F13" i="5" l="1"/>
  <c r="F15" i="5" l="1"/>
  <c r="F16" i="5"/>
  <c r="F17" i="5"/>
  <c r="F18" i="5"/>
  <c r="F19" i="5"/>
  <c r="F20" i="5"/>
  <c r="F21" i="5"/>
  <c r="F22" i="5"/>
  <c r="F23" i="5"/>
  <c r="F24" i="5"/>
  <c r="F25" i="5"/>
  <c r="F27" i="5"/>
  <c r="F28" i="5"/>
  <c r="F29" i="5"/>
  <c r="F30" i="5"/>
  <c r="F31" i="5"/>
  <c r="F32" i="5"/>
  <c r="F33" i="5"/>
  <c r="F34" i="5"/>
  <c r="F37" i="5"/>
  <c r="F38" i="5"/>
  <c r="F39" i="5"/>
  <c r="F41" i="5"/>
  <c r="F42" i="5"/>
  <c r="F43" i="5"/>
  <c r="F44" i="5"/>
  <c r="F45" i="5"/>
  <c r="F46" i="5"/>
  <c r="F47" i="5"/>
  <c r="F49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2" i="5"/>
  <c r="F73" i="5"/>
  <c r="F74" i="5"/>
  <c r="F75" i="5"/>
  <c r="F76" i="5"/>
  <c r="F77" i="5"/>
  <c r="F78" i="5"/>
  <c r="F80" i="5"/>
  <c r="F81" i="5"/>
  <c r="F82" i="5"/>
  <c r="F83" i="5"/>
  <c r="F84" i="5"/>
  <c r="F85" i="5"/>
  <c r="F90" i="5"/>
  <c r="F91" i="5"/>
  <c r="F93" i="5"/>
  <c r="F96" i="5"/>
  <c r="F98" i="5"/>
  <c r="F100" i="5"/>
  <c r="F104" i="5"/>
  <c r="F107" i="5"/>
  <c r="F114" i="5"/>
  <c r="F117" i="5"/>
  <c r="F118" i="5"/>
  <c r="F119" i="5"/>
  <c r="F120" i="5"/>
  <c r="F122" i="5"/>
  <c r="F123" i="5"/>
  <c r="F124" i="5"/>
  <c r="F127" i="5"/>
  <c r="F128" i="5"/>
  <c r="F129" i="5"/>
  <c r="F130" i="5"/>
  <c r="F132" i="5"/>
  <c r="F134" i="5"/>
  <c r="F135" i="5"/>
  <c r="F136" i="5"/>
  <c r="F137" i="5"/>
  <c r="F138" i="5"/>
  <c r="F140" i="5"/>
  <c r="F141" i="5"/>
  <c r="F142" i="5"/>
  <c r="F143" i="5"/>
  <c r="F145" i="5"/>
  <c r="F146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5" i="5"/>
  <c r="F198" i="5"/>
  <c r="F201" i="5"/>
  <c r="F202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6" i="5"/>
  <c r="F227" i="5"/>
  <c r="F228" i="5"/>
  <c r="F230" i="5"/>
  <c r="F231" i="5"/>
  <c r="F232" i="5"/>
  <c r="F233" i="5"/>
  <c r="F234" i="5"/>
  <c r="F235" i="5"/>
  <c r="F236" i="5"/>
  <c r="F237" i="5"/>
  <c r="F238" i="5"/>
  <c r="F240" i="5"/>
  <c r="F241" i="5"/>
  <c r="F242" i="5"/>
  <c r="F243" i="5"/>
  <c r="F244" i="5"/>
  <c r="F245" i="5"/>
  <c r="F246" i="5"/>
  <c r="D199" i="5" l="1"/>
  <c r="F199" i="5" s="1"/>
  <c r="D197" i="5"/>
  <c r="F197" i="5" s="1"/>
  <c r="D196" i="5"/>
  <c r="F196" i="5" s="1"/>
  <c r="D112" i="5"/>
  <c r="F112" i="5" s="1"/>
  <c r="D111" i="5"/>
  <c r="F111" i="5" s="1"/>
  <c r="D110" i="5"/>
  <c r="F110" i="5" s="1"/>
  <c r="D108" i="5"/>
  <c r="F108" i="5" s="1"/>
  <c r="D106" i="5"/>
  <c r="F106" i="5" s="1"/>
  <c r="D105" i="5"/>
  <c r="F105" i="5" s="1"/>
  <c r="D97" i="5"/>
  <c r="F97" i="5" s="1"/>
  <c r="D95" i="5"/>
  <c r="F95" i="5" s="1"/>
  <c r="D94" i="5"/>
  <c r="F94" i="5" s="1"/>
  <c r="D92" i="5"/>
  <c r="F92" i="5" s="1"/>
  <c r="D89" i="5"/>
  <c r="F89" i="5" s="1"/>
  <c r="D88" i="5"/>
  <c r="F88" i="5" s="1"/>
  <c r="D14" i="5"/>
  <c r="F14" i="5" s="1"/>
  <c r="D12" i="5"/>
  <c r="F12" i="5" s="1"/>
  <c r="D99" i="5" l="1"/>
  <c r="D200" i="5"/>
  <c r="F200" i="5" s="1"/>
  <c r="D101" i="5" l="1"/>
  <c r="F101" i="5" s="1"/>
  <c r="F99" i="5"/>
</calcChain>
</file>

<file path=xl/sharedStrings.xml><?xml version="1.0" encoding="utf-8"?>
<sst xmlns="http://schemas.openxmlformats.org/spreadsheetml/2006/main" count="498" uniqueCount="291">
  <si>
    <t>бр.</t>
  </si>
  <si>
    <t>От …………………………………………………………………………………………… (име  на участника)</t>
  </si>
  <si>
    <t>№ по ред</t>
  </si>
  <si>
    <t>Количество</t>
  </si>
  <si>
    <t xml:space="preserve">                             ПОДПИС и ПЕЧАТ:</t>
  </si>
  <si>
    <t xml:space="preserve">Дата </t>
  </si>
  <si>
    <t>Име и фамилия</t>
  </si>
  <si>
    <t>…………………………………..</t>
  </si>
  <si>
    <t>Подпис на упълномощеното лице</t>
  </si>
  <si>
    <t xml:space="preserve">Длъжност </t>
  </si>
  <si>
    <t>Наименование на участника</t>
  </si>
  <si>
    <t>ОБЩЕСТВЕНА ПОРЪЧКА С ПРЕДМЕТ: „Ремонт на вътрешен двор със зона за паркиране на Предклиничен университетски център към Медицински факултет при Медицински университет – София</t>
  </si>
  <si>
    <t>I</t>
  </si>
  <si>
    <t>ВРЕМЕННО СТРОИТЕЛСТВО</t>
  </si>
  <si>
    <t>II</t>
  </si>
  <si>
    <t>ЧАСТ "ПАРКОУСТРОЙСТВО И БЛАГОУСТРОЙСТВО"</t>
  </si>
  <si>
    <t>A</t>
  </si>
  <si>
    <t>ИЗГРАЖДАНЕ НА АЛЕИ И ПЛОЩАДКИ</t>
  </si>
  <si>
    <t>B</t>
  </si>
  <si>
    <t>ЗЕЛЕНО СТРОИТЕЛСТВО</t>
  </si>
  <si>
    <t>C</t>
  </si>
  <si>
    <t>ДОСТАВКА НА РАСТИТЕЛНОСТ</t>
  </si>
  <si>
    <t>D</t>
  </si>
  <si>
    <t>ОБЗАВЕЖДАНЕ И ОБОРУДВАНЕ</t>
  </si>
  <si>
    <t>III</t>
  </si>
  <si>
    <t>ЧАСТ: ПЪТНА ,ОД и  ВОБД</t>
  </si>
  <si>
    <t>ПОДГОТОВКА НА СТРОИТЕЛНАТА ПЛОЩАДКА</t>
  </si>
  <si>
    <t>НОВО СТРОИТЕЛСТВО-НАСТИЛКИ</t>
  </si>
  <si>
    <t>ПЪТНИ ЗНАЦИ И МАРКИРОВКА</t>
  </si>
  <si>
    <t>IV</t>
  </si>
  <si>
    <t>Част: Конструкции</t>
  </si>
  <si>
    <t>ИЗКОП,НАСИП</t>
  </si>
  <si>
    <t>ПОДЛОЖЕН БЕТОН</t>
  </si>
  <si>
    <t>КОФРАЖНИ РАБОТИ</t>
  </si>
  <si>
    <t>БЕТОН В20</t>
  </si>
  <si>
    <t>E</t>
  </si>
  <si>
    <t>АРМИРОВКА</t>
  </si>
  <si>
    <t>V</t>
  </si>
  <si>
    <t>ЧАСТ "ВОДОСНАБДЯВАНЕ И КАНАЛИЗАЦИЯ"</t>
  </si>
  <si>
    <t>ПЛОЩАДКОВ ВОДОПРОВОД</t>
  </si>
  <si>
    <t>ПЛОЩАДКОВА КАНАЛИЗАЦИЯ</t>
  </si>
  <si>
    <t>ДРЕНАЖНА КАНАЛИЗАЦИЯ</t>
  </si>
  <si>
    <t>VI</t>
  </si>
  <si>
    <t>ЧАСТ "ЕЛЕКТРИЧЕСКА"</t>
  </si>
  <si>
    <t>СИЛНОТОКОВИ ИНСТАЛАЦИИ И ИЗКОПНИ РАБОТИ</t>
  </si>
  <si>
    <t>ЗАЗЕМИТЕЛНА ИНСАТАЛАЦИЯ</t>
  </si>
  <si>
    <t>СЛАБОТОКОВИ ИНСТАЛАЦИИ</t>
  </si>
  <si>
    <t>РЕМОНТ НА СЪЩЕСТВУВАЩИ ШАХТИ</t>
  </si>
  <si>
    <t>ОБРАЗЕЦ 3 .1</t>
  </si>
  <si>
    <t>м3</t>
  </si>
  <si>
    <t>м</t>
  </si>
  <si>
    <t>м2</t>
  </si>
  <si>
    <t>кг</t>
  </si>
  <si>
    <t>Провеждане на санитарни и оформящи резитби на дървета</t>
  </si>
  <si>
    <t>бр</t>
  </si>
  <si>
    <t>Доставка и разстилане на хумусна почва</t>
  </si>
  <si>
    <t>Засаждане едр.игл.дървета над 2,00м.  дупки 120/120/120 екз. видове- ср.почви</t>
  </si>
  <si>
    <t>Засаждане сред.шир.дървета 3,00-3,50м диам.4-6см дупки 90/90/90 средни почви</t>
  </si>
  <si>
    <t>Засаждане дребн.шир.дървета до 3,00м дупки 60/60/60 средни почви</t>
  </si>
  <si>
    <t>Засаждане на декоративни храсти в дупки 40/40/40 в средни почви</t>
  </si>
  <si>
    <t>Засаждане на перенни цветя в дупки 20/20/20</t>
  </si>
  <si>
    <t>Затревяване, всички етапи, по норма 40гр/м2 тревна смеска и 30гр/м2 амониев нитрат</t>
  </si>
  <si>
    <t>Иглолистни дървета</t>
  </si>
  <si>
    <t>Широколистни дървета</t>
  </si>
  <si>
    <t>Иглолистни храсти</t>
  </si>
  <si>
    <t>Широколистни храсти</t>
  </si>
  <si>
    <t>Перенни цветя</t>
  </si>
  <si>
    <t>Bergenia cordifolia</t>
  </si>
  <si>
    <t>Coreopsis grandiflora</t>
  </si>
  <si>
    <t>Echinacea purpurea</t>
  </si>
  <si>
    <t>Hemerocalis flava</t>
  </si>
  <si>
    <t>Hosta x 'Blue Cadet'</t>
  </si>
  <si>
    <t>Leucanthemum maximum</t>
  </si>
  <si>
    <t>Paeonia lactiflora</t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</si>
  <si>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</si>
  <si>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</si>
  <si>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Настилка-унипавета -сив -20/10/8 см -за паркоместа</t>
  </si>
  <si>
    <t>Доставка и полагане на пласт настилка от трошен камък (0мм&lt;D&lt;63 мм),с дебелина 30 см, уплътнен на пластове от по 15см, вкл. всички допълнителни работи, съгласно детайл - за средно 626кв.м- нето обем</t>
  </si>
  <si>
    <t>Асфалтобетонова настилка-реконструкция-улица-леко движение</t>
  </si>
  <si>
    <t>т</t>
  </si>
  <si>
    <t>Елементи към настилката</t>
  </si>
  <si>
    <t>Постоянни</t>
  </si>
  <si>
    <t>Доставка и монтаж на пътни рефлектиращи знаци - ІI-ри типоразмер - за улица, съгласно схемата</t>
  </si>
  <si>
    <t>Доставка и монтаж на стълбове за пътни знаци с h=3.60м, ф60 и скоби за тях, съгласно детайл</t>
  </si>
  <si>
    <t xml:space="preserve">Доставка  и полагане  на бяла маркировъчна боя с добавка от перли за  пътна маркировка </t>
  </si>
  <si>
    <t xml:space="preserve">Доставка  и полагане  на жълта маркировъчна боя с добавка от перли за  пътна маркировка </t>
  </si>
  <si>
    <t>Временни</t>
  </si>
  <si>
    <t>Доставка и монтаж на пътни знаци за временна 
организация на движението ,вкл.стълбове или стойки</t>
  </si>
  <si>
    <t>Доставка  и  монтаж  на пътни ограничителни табели,вкл стойки</t>
  </si>
  <si>
    <t>Лампи за жълти мигащи светлини</t>
  </si>
  <si>
    <t>Ръчен изкоп</t>
  </si>
  <si>
    <t>Механизиран изкоп</t>
  </si>
  <si>
    <t>Обратен насип</t>
  </si>
  <si>
    <t>Извозване излишна земна маса</t>
  </si>
  <si>
    <t>Доставка и полагане на подложен бетон В10</t>
  </si>
  <si>
    <t>Доставка и полагане на бетон В20 за фундаменти</t>
  </si>
  <si>
    <t>Доставка и полагане на бетон В20 за рандбалки</t>
  </si>
  <si>
    <t>Доставка и полагане на бетон В20 за плоча, греди и настилка</t>
  </si>
  <si>
    <t>Доставка и полагане на бетон В20 за колони</t>
  </si>
  <si>
    <t>Доставка и монтаж на армировка АI</t>
  </si>
  <si>
    <t>Доставка и монтаж на армировк AIII</t>
  </si>
  <si>
    <t>м'</t>
  </si>
  <si>
    <t>Извозване на излишната земя на депо</t>
  </si>
  <si>
    <t>Доставка и полагане на пясъчна подложка 0,10м</t>
  </si>
  <si>
    <t>м³</t>
  </si>
  <si>
    <t>Доставка и полагане на HDPE тръби Ф90</t>
  </si>
  <si>
    <t>мл</t>
  </si>
  <si>
    <t>Доставка и монтаж ПХ 80 надземен</t>
  </si>
  <si>
    <t>Доставка и монтаж Тапа ПЕ Ф90</t>
  </si>
  <si>
    <t>Доставка и монтаж Гарнитура за фланец Ф80</t>
  </si>
  <si>
    <t>Доставка и монтаж Болт М16 комплект с гайки</t>
  </si>
  <si>
    <t>Доставка и монтаж Бетонов блок</t>
  </si>
  <si>
    <t>Доставка и монтаж на коляно заваряемо ф 90</t>
  </si>
  <si>
    <t>Доставка и монтаж Универсална водовземна фланцова скоба 300/80</t>
  </si>
  <si>
    <t>Доставка и монтаж СКФ80 -комплект с шиш и охран.гарнитура</t>
  </si>
  <si>
    <t xml:space="preserve">Доставка и монтаж Фланцов накрайник ф90/80 </t>
  </si>
  <si>
    <t>Доставка и монтаж Свободен фланец ф80</t>
  </si>
  <si>
    <t>Доставка и монтаж Филтър Ø80 -фланцов</t>
  </si>
  <si>
    <t>Доставка и монтаж Oбратна клапа Ø80 -фланцова</t>
  </si>
  <si>
    <t xml:space="preserve">Доставка и монтаж Водомерна шахта - строителна част </t>
  </si>
  <si>
    <t>Доставка и монтаж Fпарче Ф80 /1м</t>
  </si>
  <si>
    <t>Доставка и монтаж СКФ80с РЧК</t>
  </si>
  <si>
    <t>Доставка и монтаж Водомер Ф 80 - комбиниран</t>
  </si>
  <si>
    <t>Доставка и монтаж Водовземна скоба Ф90/1"</t>
  </si>
  <si>
    <t>Доставка и монтаж СК Ф1"</t>
  </si>
  <si>
    <t>Доставка и монтаж Тройник Ф90/90/40 заваряем</t>
  </si>
  <si>
    <t>Доставка и монтаж СК Ф40" за поливане</t>
  </si>
  <si>
    <t>Доставка и монтаж на пета - коляно за ПХ</t>
  </si>
  <si>
    <t>Доставка и монтаж на фл.накрайник ф80 заваряем</t>
  </si>
  <si>
    <t>Доставка и монтаж на каломаслоуловител</t>
  </si>
  <si>
    <t xml:space="preserve">Доставка и монтаж на линеен отводнител </t>
  </si>
  <si>
    <t>Доставка и монтаж на дъждоприемни шахти</t>
  </si>
  <si>
    <t>Доставка и монтаж на РШ шахти - стоманобетонови до 3 м</t>
  </si>
  <si>
    <t>Реконструкция на 4 бр РШ</t>
  </si>
  <si>
    <t>Изкоп за площадкова канализация с ширина 1.00м и дълбочина до 2,00</t>
  </si>
  <si>
    <t>Доставка и полагане на пясък за пясъчна възглавница  10 см</t>
  </si>
  <si>
    <t>Обратно засипване с дренажен чакъл</t>
  </si>
  <si>
    <t>Обратно засипване с обратен насип</t>
  </si>
  <si>
    <t>Доставка и монтаж на нова РШ400</t>
  </si>
  <si>
    <t>Доставка и монтаж на РО 200</t>
  </si>
  <si>
    <t>Присъединяване към ГРТ, доставка и монтаж на автоматичен предпазител 25А/1р</t>
  </si>
  <si>
    <t xml:space="preserve">Доставка и монтаж на ел. табло Тдвор по схема </t>
  </si>
  <si>
    <t xml:space="preserve">Направа на кабелна шахта 90/60см с изкоп и  доставка на материали в т.ч. / рамка, 1бр. Капаци, 150бр. Бетонни тухли - плътни, чакъл/ </t>
  </si>
  <si>
    <t>Доставка, монтаж и свързване на осветително тяло с МХЛ 35W IP65, комплект със стълб с височина 4.0м над земята и обща височина 5.2м, с включена разклонителна кутия IP44, окабеляване и монтаж към земя,вкл.направа на фундамент и анкерно устройство</t>
  </si>
  <si>
    <t>Трасиране на кабелна линия</t>
  </si>
  <si>
    <t>Доставка на пясък и Направа на пясъчна подложка на изкоп</t>
  </si>
  <si>
    <t>Доставка и полагане на гъвкави дебелостенни HDPE тръби Ф42мм</t>
  </si>
  <si>
    <t>Доставка и полагане на гъвкави дебелостенни HDPE тръби Ф23мм</t>
  </si>
  <si>
    <t>Полагане на сигнална ПВХ лента</t>
  </si>
  <si>
    <t>Доставка и изтегляне в тръба на кабел СВТ 3х6мм2</t>
  </si>
  <si>
    <t>Доставка и изтегляне в тръба на кабел СВТ 3х2,5мм2</t>
  </si>
  <si>
    <t>Доставка и изтегляне в тръба на кабел СВТ 8х1,5мм3</t>
  </si>
  <si>
    <t>Удължаване на кабел СВТ 3х2,5мм2, доставка и монтаж на кабелна муфа за кабел СВТ 3х2,5мм2</t>
  </si>
  <si>
    <t>Удължаване на кабел СВТ 8х1,5мм2, доставка и монтаж на кабелна муфа за кабел СВТ 8х1,5мм2</t>
  </si>
  <si>
    <t>Доставка, монтаж на табло управлвние бариера</t>
  </si>
  <si>
    <t>Удължаване на зазмление с 2м жел. поцинкована шина и направа на електродъгова заварка с дължина на заваръчния шев 10см</t>
  </si>
  <si>
    <t>Доставка, монтаж  на камера по техническа спецификация с всички необходими елементи за прихващане</t>
  </si>
  <si>
    <t>Доставка, монтаж  на захранващ блок по техническа спецификация</t>
  </si>
  <si>
    <t>Доставка и полагане на гъвкави дебелостенни HDPE тръби Ф70мм</t>
  </si>
  <si>
    <t>Доставка, монтаж  на DVR  по техническа спецификация</t>
  </si>
  <si>
    <t>Доставка и изтегляне в тръба на кабел ШВПЛ 2х0.75мм3</t>
  </si>
  <si>
    <t>Доставка и изтегляне в тръба на меден коаксиален кабел RCoax59 75Ома</t>
  </si>
  <si>
    <t>Доставка и монтаж на алуминиева разпределителна кутия 30/30/10см IP65 със щуцери</t>
  </si>
  <si>
    <t xml:space="preserve"> Направа на кабелна шахта 180/90см с изкоп и  доставка на материали в т.ч. / рамка, 3бр. Капаци, 320бр. Бетонни тухли - плътни, чакъл/</t>
  </si>
  <si>
    <t xml:space="preserve"> Направа на кабелна шахта 180/90см устойчива на автомобили с изкоп и  доставка на материали в т.ч. / рамка, 3бр. стоманени капаци, 320бр. Бетонни тухли - плътни, чакъл/</t>
  </si>
  <si>
    <t xml:space="preserve"> Направа на кабелна шахта 120/90см с изкоп и  доставка на материали в т.ч. / рамка, 2бр. Капаци, 250бр. Бетонни тухли - плътни, чакъл/</t>
  </si>
  <si>
    <t>м²</t>
  </si>
  <si>
    <r>
      <t>м</t>
    </r>
    <r>
      <rPr>
        <i/>
        <vertAlign val="superscript"/>
        <sz val="10"/>
        <rFont val="Times New Roman"/>
        <family val="1"/>
        <charset val="204"/>
      </rPr>
      <t>3</t>
    </r>
  </si>
  <si>
    <r>
      <t>м</t>
    </r>
    <r>
      <rPr>
        <i/>
        <vertAlign val="superscript"/>
        <sz val="10"/>
        <rFont val="Times New Roman"/>
        <family val="1"/>
        <charset val="204"/>
      </rPr>
      <t>2</t>
    </r>
  </si>
  <si>
    <r>
      <t>м</t>
    </r>
    <r>
      <rPr>
        <vertAlign val="superscript"/>
        <sz val="10"/>
        <rFont val="Times New Roman"/>
        <family val="1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</si>
  <si>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t xml:space="preserve">Abies concolor с размер 250-300 </t>
  </si>
  <si>
    <t>Cedrus atlantica с размер 250-300</t>
  </si>
  <si>
    <t>Larix europea с размер 350-400</t>
  </si>
  <si>
    <t>Acer palmatum "Sango Kaku" с размер 200-250 8/10</t>
  </si>
  <si>
    <t>Acer platanoides 'Crimson King' с размер 6/8 200-250</t>
  </si>
  <si>
    <t>Catalpa bignonioides с размер 200-250 8/10</t>
  </si>
  <si>
    <t>Ginkgo biloba с размер 10/12, 300-350</t>
  </si>
  <si>
    <t>Magnolia × soulangiana с размер 6/8 200-250</t>
  </si>
  <si>
    <t>Prunus serrulata "Kanzan" с размер 6/8 200-250</t>
  </si>
  <si>
    <t>Tilia tomentosa с размер 10/12, 300-350</t>
  </si>
  <si>
    <t>Juniperus sabina 'Tamaricifolia'  с размер 20-30</t>
  </si>
  <si>
    <t>Berberis thunbergii "Atropurpurea" с размер 40-60</t>
  </si>
  <si>
    <t>Cornus alba "Sibirica с размер 40-60</t>
  </si>
  <si>
    <t xml:space="preserve">	Cornus sanguinea 'Midwinterfire' с размер 40-60</t>
  </si>
  <si>
    <t>Cotoneaster dammeri с размер 20-30</t>
  </si>
  <si>
    <t>Euonymus alatus с размер 40-60</t>
  </si>
  <si>
    <t>Euonymus fortunei 'Coloratus' с размер 20-30</t>
  </si>
  <si>
    <t xml:space="preserve">	Forsythia intermedia 'Spectabilis' с размер 40-60</t>
  </si>
  <si>
    <t>Hydrangea hortensis с размер 30-40</t>
  </si>
  <si>
    <t>Hypericum calycinum с размер 10-20</t>
  </si>
  <si>
    <t>Kerria japonica "Pleniflora" с размер 40-60</t>
  </si>
  <si>
    <t>Laurocerasus officinalis с размер 60-80</t>
  </si>
  <si>
    <t>Lonicera nitida с размер 30-40</t>
  </si>
  <si>
    <t>Physocarpus opulifolius 'Diablo' с размер 40-60</t>
  </si>
  <si>
    <t>Physocarpus opulifolius 'Gold' с размер 40-60</t>
  </si>
  <si>
    <t>Potentilla fruticosa 'Abbotswood' с размер 20-30</t>
  </si>
  <si>
    <t>Spiraea japonica 'Gold Flame'  с размер 20-40</t>
  </si>
  <si>
    <t>Spiraea x vanhouttei  с размер 40-60</t>
  </si>
  <si>
    <t>Viburnum opulus 'Park Harvest'  с размер 40-60</t>
  </si>
  <si>
    <t>Viburnum rhytidophyllum с размер 60-80</t>
  </si>
  <si>
    <t>Weigela florida 'Foliis Purpureis' с размер 40-60</t>
  </si>
  <si>
    <t>Разбиване на съществуваща  асфалтобетонова настилка с площ от 1653 м2,със hср.=12см</t>
  </si>
  <si>
    <t>Разваляне на съществуващ тротоар от  тротоарни плочи с площ от 328 м2</t>
  </si>
  <si>
    <t>Натоварване,превоз, разтоварване и депониране на тротоарни плочи на лицензирана площадка с включени всички такси и разходи</t>
  </si>
  <si>
    <t>Разкъртване на бетонови стъпала - под пасарелка</t>
  </si>
  <si>
    <t xml:space="preserve">Разкъртване на бетонова настилка около сграда </t>
  </si>
  <si>
    <t>Демонтаж на съществуващи бетонови бордюри</t>
  </si>
  <si>
    <t>Разкъртване на бетонова основа на съществуващи бетонови бордюри</t>
  </si>
  <si>
    <t>Доставка и монтаж на PVC тръба ф160 с включени фасонни части</t>
  </si>
  <si>
    <t>Доставка и монтаж на PVC тръба ф200 с включени фасонни части</t>
  </si>
  <si>
    <t>Доставка и монтаж на дренажна тръба РVC Ø160 с включително фасонни части</t>
  </si>
  <si>
    <t>Доставка и полагане на геотекстил</t>
  </si>
  <si>
    <t>Доставка, монтаж  на стълб с височина 5м над земята и обща височина 6.2м, вкл.направа на фундамент и анкерно устройсво</t>
  </si>
  <si>
    <t>Доставка  и монтаж на бетонни бордюри 18х35х50см., съгл. детайла, вкл. всички спомагателни работи, материали и консумативи</t>
  </si>
  <si>
    <t xml:space="preserve">Доставка и засипване с пясък </t>
  </si>
  <si>
    <t>Обратно засипване с баластра в улица, вкл уплътняване на пластове 20см.</t>
  </si>
  <si>
    <t>Обратно засипване с изкопаната земя, вкл уплътняване на пластове 20см.</t>
  </si>
  <si>
    <t>Обратно засипване с изкопаната земя вкл уплътняване на пластове 20см.</t>
  </si>
  <si>
    <t>Обратно засипване с баластра в улица вкл уплътняване на пластове 20см.</t>
  </si>
  <si>
    <t xml:space="preserve">Обратен насип  с трамбоване на пластове 20см.  </t>
  </si>
  <si>
    <t>Доставка на необходимите материали и укрепване на кабелна шахта 180/90 с 15см със земновлажен бетон В10 около шахтата</t>
  </si>
  <si>
    <t>Доставка на необходимите материали и укрепване на двойна шахта 120/90 с 15см със земновлажен бетон В10 около шахтата</t>
  </si>
  <si>
    <t xml:space="preserve">Ед. мярка </t>
  </si>
  <si>
    <t>Описание на строително - монтажните работи</t>
  </si>
  <si>
    <t>Брой на работниците</t>
  </si>
  <si>
    <t>КАЛ. ДНИ</t>
  </si>
  <si>
    <t>Транспорт и депониране на земни маси на лицензирана площадка с включени всички такси и разходи</t>
  </si>
  <si>
    <t>Доставка, полагане и трамбоване на основа от трошен камък</t>
  </si>
  <si>
    <t>Доставка и полагане на бет.ивица 10/25/50см.на земновлажен бетон В 15, вкл фугиране</t>
  </si>
  <si>
    <t>Доставка и полагане на  бетонови павета 10/20/6см на пясъчна основа 5см, вкл фугиране с  цементов р-р</t>
  </si>
  <si>
    <t xml:space="preserve">Доставка и полагане на настилка от бетонови павета 10/20/6см, на  8см земновлажен разтвор влкючено фугиране на цименто-пясъчен разтвор </t>
  </si>
  <si>
    <t>Доставка и направа на зидария от бет. ивици 10/25/50, вкл. всички материали и консувативи</t>
  </si>
  <si>
    <t>Доставка на необходимите материали и монтаж на плочи термолющен гранит d=2см 25/50см на циментово лепило</t>
  </si>
  <si>
    <t>Доставка на необходимите материали и монтаж на термолющен гранит d=2см по стълби - стъпка 35/50 и чело 13/50 на циментово лепило</t>
  </si>
  <si>
    <t>Доставка на необходимите материали и консумативи н направа на кофраж за стълби</t>
  </si>
  <si>
    <t>Доставка и монтаж на армировка по спецификация</t>
  </si>
  <si>
    <t>Доставка и полагане на бетон за конструкции В20</t>
  </si>
  <si>
    <t xml:space="preserve">Декофриране стълби </t>
  </si>
  <si>
    <t>Доставка на необходимите материали и консумативи и направа облицовка с бетонови павета 10/20/6 по стълби</t>
  </si>
  <si>
    <t>Доставка и монтаж на пейки по спецификация, вкл.бетонови фундаменти</t>
  </si>
  <si>
    <t xml:space="preserve">Доставка и монтаж на кoшчета за отпадъци по спецификация, вкл. бетонови фундаменти </t>
  </si>
  <si>
    <t>Доставка и монтаж на метален парапет по детайл, вкл. всички спомагателни работи, материали и консумативи</t>
  </si>
  <si>
    <t>Доставка и монтаж на метален парапет при стълби по детайл, вкл. всички спомагателни работи, материали и консумативи</t>
  </si>
  <si>
    <t>Доставка и монтаж на автоматична паркинг бариера до 4м. по спесификация,  вкл. всички спомагателни работи, материали и консумативи</t>
  </si>
  <si>
    <t>Доставка и монтаж на автоматична паркинг бариера до 5м. по спесификация,  вкл. всички спомагателни работи, материали и консумативи</t>
  </si>
  <si>
    <t>Натоварване,превоз и депониране на асфалтобетонова настилка на лицензирана площадка с включени всички такси и разходи</t>
  </si>
  <si>
    <t>Разваляне на основа от трошен камък под настилка от тротоарни плочи с площ от 328 м2,със hср.=20см</t>
  </si>
  <si>
    <t>Натоварване,превоз и депониране трошен камък от тротоарни плочи на лицензирана площадка с включени всички такси и разходи</t>
  </si>
  <si>
    <t>Натоварване,превоз и депониране бетонови отпадъци на лицензирана площадка с включени всички такси и разходи</t>
  </si>
  <si>
    <r>
      <t>Машинен изкоп на земни почви на транспорт за направа на земно легло на площадката за настилките предварителните работи - нето обем</t>
    </r>
    <r>
      <rPr>
        <sz val="9"/>
        <rFont val="Times New Roman"/>
        <family val="1"/>
        <charset val="204"/>
      </rPr>
      <t>(от общото количество предварителни работи са извадени кубичните метри за разрушаване на асфалтова и тротоарна настилка)</t>
    </r>
  </si>
  <si>
    <t>Машинен изкоп на земни почви на транспорт за направа на земно легло на площадката за настилките след предварителните работи по картограма - нето обем</t>
  </si>
  <si>
    <t>Транспортиране и депониране на земни маси на лицензирана площадка с включени всички такси и разходи</t>
  </si>
  <si>
    <t>Доставка и полагане на бетонови павета-20/10/8см. вкл. всички спомагателни работи, материали и консумативи.</t>
  </si>
  <si>
    <t xml:space="preserve">Доставка и полагане Бетон B30 </t>
  </si>
  <si>
    <t>доставка и монтаж горна и долна армиромка - зав. мрежа -А I-ф10, каре 200/200мм. и столчета за площ-626 m2</t>
  </si>
  <si>
    <t>доставка и полагане на полиетиленово фолио</t>
  </si>
  <si>
    <t>Доставка и полагане на плътен асфалтобетон - 4 см за улици с площ 1132 м2, вкл. всички спомагателни работи, материали и консумативи, съгласно детайл (вкл.битумен разлив за връзка)</t>
  </si>
  <si>
    <t xml:space="preserve">Доставка и полагане на битумизирана баластра -6 см за улици с площ 1132 м2, вкл. всички спомагателни работи, материали и консумативи., съгласно детайл </t>
  </si>
  <si>
    <t>Доставка и полагане на пласт настилка от трошен камък (0мм&lt;D&lt;63 мм),с дебелина 40 см, уплътнен на пластове от по 20см, вкл. всички допълнителни работи, механизация и консумативи, съгласно детайл - за  1132 кв.м- нето обем</t>
  </si>
  <si>
    <t xml:space="preserve">Направа Кофраж фундаменти,  вкл. всички спомагателни работи, материали и консумативи </t>
  </si>
  <si>
    <t>Направа Кофраж рандбалки,  вкл. всички спомагателни работи, материали и консумативи</t>
  </si>
  <si>
    <t>Направа Кофраж колони,  вкл. всички спомагателни работи, материали и консумативи</t>
  </si>
  <si>
    <t>Направа Кофраж плоча,  вкл. всички спомагателни работи, материали и консумативи</t>
  </si>
  <si>
    <t>Направа Кофраж греди,  вкл. всички спомагателни работи, материали и консумативи</t>
  </si>
  <si>
    <t>Изкоп с багер на транспорт в улица за полагане на водопровод</t>
  </si>
  <si>
    <t>Изкоп с багер на отвал в зелени площи и алеи за полагане на 
водопровод и водомерна шахта</t>
  </si>
  <si>
    <t>Изкоп с багер на транспорт в улица за полагане на канализация</t>
  </si>
  <si>
    <t>Изкоп с багер на отвал в зелени площи и алеи за полагане на 
канализация.</t>
  </si>
  <si>
    <t>Доставка на земновлажен бетон В10  и укрепване на кабелна шахта с 15см бетон около шахтата</t>
  </si>
  <si>
    <t>Машинен изкоп с размери 110/40см</t>
  </si>
  <si>
    <t>Машинен изкоп с размери 80/40см</t>
  </si>
  <si>
    <t xml:space="preserve">Доставка бетон Б-10 и замонолитване на тръби </t>
  </si>
  <si>
    <t>Направа на заземление с преходно съпротивление на заземлението R≤10Ω с 2бр. колове от поцинкована стомана 63/63/5мм</t>
  </si>
  <si>
    <t>Направа на заземление с преходно съпротивление на заземлението R≤30Ω с 1бр. колове от поцинкована стомана 63/63/5мм</t>
  </si>
  <si>
    <t>Разрушаване на тройна кабелна шахта 180/90</t>
  </si>
  <si>
    <t>Разрушаване на двойна кабелна шахта 120/90</t>
  </si>
  <si>
    <t>Човекодни при 8ч./р.д. - колони(4х5)</t>
  </si>
  <si>
    <t>Дни за изпълнение при 8ч/р.д. - колони(6х8)</t>
  </si>
  <si>
    <t>Начало на изпълнението в кал. д. от подписан Протокол по обр. 2</t>
  </si>
  <si>
    <t>Крайна изпълнението в кал. д. от подписан Протокол по обр. 2</t>
  </si>
  <si>
    <t>Направа механизиран изкоп на транспорт</t>
  </si>
  <si>
    <t xml:space="preserve">новма време за ед. Количество </t>
  </si>
  <si>
    <t>Обща норма време  - ч.ч.</t>
  </si>
  <si>
    <t xml:space="preserve">ЛИНЕЕН КАЛЕНДАРЕН ГРАФИК </t>
  </si>
  <si>
    <t>МЕСЕЦ 1</t>
  </si>
  <si>
    <t>МЕСЕЦ 2</t>
  </si>
  <si>
    <t>МЕСЕЦ 3</t>
  </si>
  <si>
    <t>МЕСЕЦ 4</t>
  </si>
  <si>
    <t>Владимир Стефанов Начев</t>
  </si>
  <si>
    <t>Управител на фирма "ЖСП Стил" ООД - клон София и Пълномощник</t>
  </si>
  <si>
    <t>"ЖСП Стил"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</si>
</sst>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6" fillId="0" borderId="0"/>
    <xf numFmtId="0" fontId="7" fillId="0" borderId="0"/>
    <xf numFmtId="0" fontId="3" fillId="0" borderId="0"/>
  </cellStyleXfs>
  <cellXfs count="116">
    <xf numFmtId="0" fontId="0" fillId="0" borderId="0" xfId="0"/>
    <xf numFmtId="0" fontId="6" fillId="0" borderId="0" xfId="0" applyFont="1" applyFill="1"/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1" fillId="0" borderId="0" xfId="0" applyFont="1" applyFill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wrapText="1"/>
    </xf>
    <xf numFmtId="0" fontId="1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6" fillId="0" borderId="1" xfId="0" quotePrefix="1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4" fillId="0" borderId="0" xfId="0" applyFont="1" applyFill="1"/>
    <xf numFmtId="0" fontId="5" fillId="0" borderId="0" xfId="0" applyFont="1" applyFill="1" applyAlignment="1">
      <alignment horizontal="right" vertical="center" wrapText="1"/>
    </xf>
    <xf numFmtId="0" fontId="10" fillId="0" borderId="5" xfId="0" applyFont="1" applyFill="1" applyBorder="1" applyAlignment="1"/>
    <xf numFmtId="0" fontId="6" fillId="0" borderId="1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textRotation="255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textRotation="255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/>
    <xf numFmtId="0" fontId="10" fillId="2" borderId="1" xfId="0" applyFont="1" applyFill="1" applyBorder="1" applyAlignment="1"/>
    <xf numFmtId="0" fontId="6" fillId="2" borderId="1" xfId="0" applyFont="1" applyFill="1" applyBorder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6" fillId="2" borderId="5" xfId="0" applyFont="1" applyFill="1" applyBorder="1"/>
    <xf numFmtId="0" fontId="6" fillId="2" borderId="6" xfId="0" applyFont="1" applyFill="1" applyBorder="1"/>
    <xf numFmtId="0" fontId="6" fillId="2" borderId="3" xfId="0" applyFont="1" applyFill="1" applyBorder="1"/>
    <xf numFmtId="0" fontId="11" fillId="0" borderId="1" xfId="0" applyFont="1" applyFill="1" applyBorder="1" applyAlignment="1"/>
    <xf numFmtId="4" fontId="6" fillId="0" borderId="0" xfId="0" applyNumberFormat="1" applyFont="1" applyFill="1" applyAlignment="1">
      <alignment horizontal="left"/>
    </xf>
    <xf numFmtId="4" fontId="9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center"/>
    </xf>
    <xf numFmtId="4" fontId="9" fillId="0" borderId="0" xfId="0" applyNumberFormat="1" applyFont="1" applyFill="1" applyAlignment="1">
      <alignment horizontal="center"/>
    </xf>
    <xf numFmtId="4" fontId="11" fillId="0" borderId="0" xfId="0" applyNumberFormat="1" applyFont="1" applyFill="1"/>
    <xf numFmtId="4" fontId="10" fillId="2" borderId="5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/>
    <xf numFmtId="4" fontId="6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6" fillId="0" borderId="0" xfId="0" applyNumberFormat="1" applyFont="1" applyFill="1"/>
    <xf numFmtId="4" fontId="10" fillId="0" borderId="5" xfId="0" applyNumberFormat="1" applyFont="1" applyFill="1" applyBorder="1" applyAlignment="1"/>
    <xf numFmtId="4" fontId="6" fillId="0" borderId="5" xfId="0" applyNumberFormat="1" applyFont="1" applyFill="1" applyBorder="1" applyAlignment="1">
      <alignment horizontal="center"/>
    </xf>
    <xf numFmtId="0" fontId="6" fillId="0" borderId="11" xfId="5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1" fontId="6" fillId="0" borderId="5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left"/>
    </xf>
    <xf numFmtId="1" fontId="9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11" fillId="0" borderId="0" xfId="0" applyNumberFormat="1" applyFont="1" applyFill="1"/>
    <xf numFmtId="1" fontId="6" fillId="0" borderId="9" xfId="0" applyNumberFormat="1" applyFont="1" applyFill="1" applyBorder="1" applyAlignment="1">
      <alignment horizontal="center" vertical="center" textRotation="255"/>
    </xf>
    <xf numFmtId="1" fontId="10" fillId="2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/>
    <xf numFmtId="1" fontId="4" fillId="0" borderId="0" xfId="0" applyNumberFormat="1" applyFont="1" applyFill="1"/>
    <xf numFmtId="1" fontId="6" fillId="0" borderId="0" xfId="0" applyNumberFormat="1" applyFont="1" applyFill="1"/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textRotation="90"/>
    </xf>
    <xf numFmtId="0" fontId="10" fillId="0" borderId="11" xfId="0" applyFont="1" applyFill="1" applyBorder="1" applyAlignment="1">
      <alignment horizontal="center" vertical="center" textRotation="90"/>
    </xf>
    <xf numFmtId="4" fontId="10" fillId="0" borderId="8" xfId="0" applyNumberFormat="1" applyFont="1" applyFill="1" applyBorder="1" applyAlignment="1">
      <alignment horizontal="center" vertical="center" textRotation="90" wrapText="1"/>
    </xf>
    <xf numFmtId="4" fontId="10" fillId="0" borderId="11" xfId="0" applyNumberFormat="1" applyFont="1" applyFill="1" applyBorder="1" applyAlignment="1">
      <alignment horizontal="center" vertical="center" textRotation="90" wrapText="1"/>
    </xf>
    <xf numFmtId="0" fontId="10" fillId="0" borderId="8" xfId="0" applyFont="1" applyFill="1" applyBorder="1" applyAlignment="1">
      <alignment horizontal="center" vertical="center" textRotation="90" wrapText="1"/>
    </xf>
    <xf numFmtId="0" fontId="10" fillId="0" borderId="11" xfId="0" applyFont="1" applyFill="1" applyBorder="1" applyAlignment="1">
      <alignment horizontal="center" vertical="center" textRotation="90" wrapText="1"/>
    </xf>
    <xf numFmtId="0" fontId="10" fillId="0" borderId="15" xfId="0" applyFont="1" applyFill="1" applyBorder="1" applyAlignment="1">
      <alignment horizontal="center" vertical="center" textRotation="90" wrapText="1"/>
    </xf>
    <xf numFmtId="0" fontId="10" fillId="0" borderId="12" xfId="0" applyFont="1" applyFill="1" applyBorder="1" applyAlignment="1">
      <alignment horizontal="center" vertical="center" textRotation="90" wrapText="1"/>
    </xf>
    <xf numFmtId="1" fontId="10" fillId="0" borderId="8" xfId="0" applyNumberFormat="1" applyFont="1" applyFill="1" applyBorder="1" applyAlignment="1">
      <alignment horizontal="center" vertical="center" textRotation="90" wrapText="1"/>
    </xf>
    <xf numFmtId="1" fontId="10" fillId="0" borderId="11" xfId="0" applyNumberFormat="1" applyFont="1" applyFill="1" applyBorder="1" applyAlignment="1">
      <alignment horizontal="center" vertical="center" textRotation="90" wrapText="1"/>
    </xf>
    <xf numFmtId="0" fontId="10" fillId="0" borderId="1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</cellXfs>
  <cellStyles count="8">
    <cellStyle name="Excel Built-in Normal" xfId="6"/>
    <cellStyle name="Normal" xfId="0" builtinId="0"/>
    <cellStyle name="Normal 10 10" xfId="3"/>
    <cellStyle name="Normal 18 2" xfId="7"/>
    <cellStyle name="Normal 2" xfId="5"/>
    <cellStyle name="Normal 3 2" xfId="1"/>
    <cellStyle name="Normal 4" xfId="4"/>
    <cellStyle name="Normal 7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9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0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1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2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3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4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5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6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7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8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19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0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1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2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3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4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5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6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7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8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29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0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1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2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3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4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5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6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7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8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39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0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1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2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3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4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5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6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7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8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49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0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1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2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3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4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5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6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7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8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59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0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1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2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3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4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5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6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7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8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69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0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1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2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3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4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5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6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7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8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79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0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1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2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3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4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5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6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7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9</xdr:row>
      <xdr:rowOff>0</xdr:rowOff>
    </xdr:from>
    <xdr:to>
      <xdr:col>2</xdr:col>
      <xdr:colOff>428625</xdr:colOff>
      <xdr:row>9</xdr:row>
      <xdr:rowOff>161925</xdr:rowOff>
    </xdr:to>
    <xdr:sp macro="" textlink="">
      <xdr:nvSpPr>
        <xdr:cNvPr id="88" name="TextBox 1"/>
        <xdr:cNvSpPr txBox="1">
          <a:spLocks noChangeArrowheads="1"/>
        </xdr:cNvSpPr>
      </xdr:nvSpPr>
      <xdr:spPr bwMode="auto">
        <a:xfrm>
          <a:off x="3552825" y="31432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76200</xdr:colOff>
      <xdr:row>9</xdr:row>
      <xdr:rowOff>114300</xdr:rowOff>
    </xdr:from>
    <xdr:to>
      <xdr:col>9</xdr:col>
      <xdr:colOff>152400</xdr:colOff>
      <xdr:row>9</xdr:row>
      <xdr:rowOff>400050</xdr:rowOff>
    </xdr:to>
    <xdr:sp macro="" textlink="">
      <xdr:nvSpPr>
        <xdr:cNvPr id="89" name="TextBox 1"/>
        <xdr:cNvSpPr txBox="1">
          <a:spLocks noChangeArrowheads="1"/>
        </xdr:cNvSpPr>
      </xdr:nvSpPr>
      <xdr:spPr bwMode="auto">
        <a:xfrm>
          <a:off x="4819650" y="32575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0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1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2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3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4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5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6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7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8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99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0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1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2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3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4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5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6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7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8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09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0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1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2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3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4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5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6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7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8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19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0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1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2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3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4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5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6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7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8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29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0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1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2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3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4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5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6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7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8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39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0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1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2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3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4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5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6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7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8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49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0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1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2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3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4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5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6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7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8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59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0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1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2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3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4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5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6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7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8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69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70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71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72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73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74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75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352425</xdr:colOff>
      <xdr:row>8</xdr:row>
      <xdr:rowOff>0</xdr:rowOff>
    </xdr:from>
    <xdr:to>
      <xdr:col>2</xdr:col>
      <xdr:colOff>428625</xdr:colOff>
      <xdr:row>8</xdr:row>
      <xdr:rowOff>161925</xdr:rowOff>
    </xdr:to>
    <xdr:sp macro="" textlink="">
      <xdr:nvSpPr>
        <xdr:cNvPr id="176" name="TextBox 1"/>
        <xdr:cNvSpPr txBox="1">
          <a:spLocks noChangeArrowheads="1"/>
        </xdr:cNvSpPr>
      </xdr:nvSpPr>
      <xdr:spPr bwMode="auto">
        <a:xfrm>
          <a:off x="3552825" y="2609850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A257"/>
  <sheetViews>
    <sheetView tabSelected="1" zoomScale="85" zoomScaleNormal="85" workbookViewId="0">
      <selection activeCell="R206" sqref="R206"/>
    </sheetView>
  </sheetViews>
  <sheetFormatPr defaultRowHeight="12.75" x14ac:dyDescent="0.2"/>
  <cols>
    <col min="1" max="1" width="4" style="17" customWidth="1"/>
    <col min="2" max="2" width="118.140625" style="18" customWidth="1"/>
    <col min="3" max="3" width="11.5703125" style="1" customWidth="1"/>
    <col min="4" max="5" width="8.42578125" style="65" customWidth="1"/>
    <col min="6" max="6" width="8.42578125" style="1" customWidth="1"/>
    <col min="7" max="7" width="8.42578125" style="89" customWidth="1"/>
    <col min="8" max="8" width="8.42578125" style="1" customWidth="1"/>
    <col min="9" max="9" width="11" style="1" customWidth="1"/>
    <col min="10" max="10" width="9.85546875" style="1" customWidth="1"/>
    <col min="11" max="11" width="11.85546875" style="1" customWidth="1"/>
    <col min="12" max="131" width="3.85546875" style="1" customWidth="1"/>
    <col min="132" max="158" width="9.140625" style="1"/>
    <col min="159" max="159" width="8.28515625" style="1" customWidth="1"/>
    <col min="160" max="160" width="41" style="1" customWidth="1"/>
    <col min="161" max="161" width="4" style="1" customWidth="1"/>
    <col min="162" max="162" width="5.5703125" style="1" customWidth="1"/>
    <col min="163" max="163" width="7.7109375" style="1" customWidth="1"/>
    <col min="164" max="164" width="4.5703125" style="1" customWidth="1"/>
    <col min="165" max="165" width="5" style="1" customWidth="1"/>
    <col min="166" max="166" width="4.85546875" style="1" customWidth="1"/>
    <col min="167" max="196" width="4.28515625" style="1" customWidth="1"/>
    <col min="197" max="210" width="3.7109375" style="1" customWidth="1"/>
    <col min="211" max="414" width="9.140625" style="1"/>
    <col min="415" max="415" width="8.28515625" style="1" customWidth="1"/>
    <col min="416" max="416" width="41" style="1" customWidth="1"/>
    <col min="417" max="417" width="4" style="1" customWidth="1"/>
    <col min="418" max="418" width="5.5703125" style="1" customWidth="1"/>
    <col min="419" max="419" width="7.7109375" style="1" customWidth="1"/>
    <col min="420" max="420" width="4.5703125" style="1" customWidth="1"/>
    <col min="421" max="421" width="5" style="1" customWidth="1"/>
    <col min="422" max="422" width="4.85546875" style="1" customWidth="1"/>
    <col min="423" max="452" width="4.28515625" style="1" customWidth="1"/>
    <col min="453" max="466" width="3.7109375" style="1" customWidth="1"/>
    <col min="467" max="670" width="9.140625" style="1"/>
    <col min="671" max="671" width="8.28515625" style="1" customWidth="1"/>
    <col min="672" max="672" width="41" style="1" customWidth="1"/>
    <col min="673" max="673" width="4" style="1" customWidth="1"/>
    <col min="674" max="674" width="5.5703125" style="1" customWidth="1"/>
    <col min="675" max="675" width="7.7109375" style="1" customWidth="1"/>
    <col min="676" max="676" width="4.5703125" style="1" customWidth="1"/>
    <col min="677" max="677" width="5" style="1" customWidth="1"/>
    <col min="678" max="678" width="4.85546875" style="1" customWidth="1"/>
    <col min="679" max="708" width="4.28515625" style="1" customWidth="1"/>
    <col min="709" max="722" width="3.7109375" style="1" customWidth="1"/>
    <col min="723" max="926" width="9.140625" style="1"/>
    <col min="927" max="927" width="8.28515625" style="1" customWidth="1"/>
    <col min="928" max="928" width="41" style="1" customWidth="1"/>
    <col min="929" max="929" width="4" style="1" customWidth="1"/>
    <col min="930" max="930" width="5.5703125" style="1" customWidth="1"/>
    <col min="931" max="931" width="7.7109375" style="1" customWidth="1"/>
    <col min="932" max="932" width="4.5703125" style="1" customWidth="1"/>
    <col min="933" max="933" width="5" style="1" customWidth="1"/>
    <col min="934" max="934" width="4.85546875" style="1" customWidth="1"/>
    <col min="935" max="964" width="4.28515625" style="1" customWidth="1"/>
    <col min="965" max="978" width="3.7109375" style="1" customWidth="1"/>
    <col min="979" max="1182" width="9.140625" style="1"/>
    <col min="1183" max="1183" width="8.28515625" style="1" customWidth="1"/>
    <col min="1184" max="1184" width="41" style="1" customWidth="1"/>
    <col min="1185" max="1185" width="4" style="1" customWidth="1"/>
    <col min="1186" max="1186" width="5.5703125" style="1" customWidth="1"/>
    <col min="1187" max="1187" width="7.7109375" style="1" customWidth="1"/>
    <col min="1188" max="1188" width="4.5703125" style="1" customWidth="1"/>
    <col min="1189" max="1189" width="5" style="1" customWidth="1"/>
    <col min="1190" max="1190" width="4.85546875" style="1" customWidth="1"/>
    <col min="1191" max="1220" width="4.28515625" style="1" customWidth="1"/>
    <col min="1221" max="1234" width="3.7109375" style="1" customWidth="1"/>
    <col min="1235" max="1438" width="9.140625" style="1"/>
    <col min="1439" max="1439" width="8.28515625" style="1" customWidth="1"/>
    <col min="1440" max="1440" width="41" style="1" customWidth="1"/>
    <col min="1441" max="1441" width="4" style="1" customWidth="1"/>
    <col min="1442" max="1442" width="5.5703125" style="1" customWidth="1"/>
    <col min="1443" max="1443" width="7.7109375" style="1" customWidth="1"/>
    <col min="1444" max="1444" width="4.5703125" style="1" customWidth="1"/>
    <col min="1445" max="1445" width="5" style="1" customWidth="1"/>
    <col min="1446" max="1446" width="4.85546875" style="1" customWidth="1"/>
    <col min="1447" max="1476" width="4.28515625" style="1" customWidth="1"/>
    <col min="1477" max="1490" width="3.7109375" style="1" customWidth="1"/>
    <col min="1491" max="1694" width="9.140625" style="1"/>
    <col min="1695" max="1695" width="8.28515625" style="1" customWidth="1"/>
    <col min="1696" max="1696" width="41" style="1" customWidth="1"/>
    <col min="1697" max="1697" width="4" style="1" customWidth="1"/>
    <col min="1698" max="1698" width="5.5703125" style="1" customWidth="1"/>
    <col min="1699" max="1699" width="7.7109375" style="1" customWidth="1"/>
    <col min="1700" max="1700" width="4.5703125" style="1" customWidth="1"/>
    <col min="1701" max="1701" width="5" style="1" customWidth="1"/>
    <col min="1702" max="1702" width="4.85546875" style="1" customWidth="1"/>
    <col min="1703" max="1732" width="4.28515625" style="1" customWidth="1"/>
    <col min="1733" max="1746" width="3.7109375" style="1" customWidth="1"/>
    <col min="1747" max="1950" width="9.140625" style="1"/>
    <col min="1951" max="1951" width="8.28515625" style="1" customWidth="1"/>
    <col min="1952" max="1952" width="41" style="1" customWidth="1"/>
    <col min="1953" max="1953" width="4" style="1" customWidth="1"/>
    <col min="1954" max="1954" width="5.5703125" style="1" customWidth="1"/>
    <col min="1955" max="1955" width="7.7109375" style="1" customWidth="1"/>
    <col min="1956" max="1956" width="4.5703125" style="1" customWidth="1"/>
    <col min="1957" max="1957" width="5" style="1" customWidth="1"/>
    <col min="1958" max="1958" width="4.85546875" style="1" customWidth="1"/>
    <col min="1959" max="1988" width="4.28515625" style="1" customWidth="1"/>
    <col min="1989" max="2002" width="3.7109375" style="1" customWidth="1"/>
    <col min="2003" max="2206" width="9.140625" style="1"/>
    <col min="2207" max="2207" width="8.28515625" style="1" customWidth="1"/>
    <col min="2208" max="2208" width="41" style="1" customWidth="1"/>
    <col min="2209" max="2209" width="4" style="1" customWidth="1"/>
    <col min="2210" max="2210" width="5.5703125" style="1" customWidth="1"/>
    <col min="2211" max="2211" width="7.7109375" style="1" customWidth="1"/>
    <col min="2212" max="2212" width="4.5703125" style="1" customWidth="1"/>
    <col min="2213" max="2213" width="5" style="1" customWidth="1"/>
    <col min="2214" max="2214" width="4.85546875" style="1" customWidth="1"/>
    <col min="2215" max="2244" width="4.28515625" style="1" customWidth="1"/>
    <col min="2245" max="2258" width="3.7109375" style="1" customWidth="1"/>
    <col min="2259" max="2462" width="9.140625" style="1"/>
    <col min="2463" max="2463" width="8.28515625" style="1" customWidth="1"/>
    <col min="2464" max="2464" width="41" style="1" customWidth="1"/>
    <col min="2465" max="2465" width="4" style="1" customWidth="1"/>
    <col min="2466" max="2466" width="5.5703125" style="1" customWidth="1"/>
    <col min="2467" max="2467" width="7.7109375" style="1" customWidth="1"/>
    <col min="2468" max="2468" width="4.5703125" style="1" customWidth="1"/>
    <col min="2469" max="2469" width="5" style="1" customWidth="1"/>
    <col min="2470" max="2470" width="4.85546875" style="1" customWidth="1"/>
    <col min="2471" max="2500" width="4.28515625" style="1" customWidth="1"/>
    <col min="2501" max="2514" width="3.7109375" style="1" customWidth="1"/>
    <col min="2515" max="2718" width="9.140625" style="1"/>
    <col min="2719" max="2719" width="8.28515625" style="1" customWidth="1"/>
    <col min="2720" max="2720" width="41" style="1" customWidth="1"/>
    <col min="2721" max="2721" width="4" style="1" customWidth="1"/>
    <col min="2722" max="2722" width="5.5703125" style="1" customWidth="1"/>
    <col min="2723" max="2723" width="7.7109375" style="1" customWidth="1"/>
    <col min="2724" max="2724" width="4.5703125" style="1" customWidth="1"/>
    <col min="2725" max="2725" width="5" style="1" customWidth="1"/>
    <col min="2726" max="2726" width="4.85546875" style="1" customWidth="1"/>
    <col min="2727" max="2756" width="4.28515625" style="1" customWidth="1"/>
    <col min="2757" max="2770" width="3.7109375" style="1" customWidth="1"/>
    <col min="2771" max="2974" width="9.140625" style="1"/>
    <col min="2975" max="2975" width="8.28515625" style="1" customWidth="1"/>
    <col min="2976" max="2976" width="41" style="1" customWidth="1"/>
    <col min="2977" max="2977" width="4" style="1" customWidth="1"/>
    <col min="2978" max="2978" width="5.5703125" style="1" customWidth="1"/>
    <col min="2979" max="2979" width="7.7109375" style="1" customWidth="1"/>
    <col min="2980" max="2980" width="4.5703125" style="1" customWidth="1"/>
    <col min="2981" max="2981" width="5" style="1" customWidth="1"/>
    <col min="2982" max="2982" width="4.85546875" style="1" customWidth="1"/>
    <col min="2983" max="3012" width="4.28515625" style="1" customWidth="1"/>
    <col min="3013" max="3026" width="3.7109375" style="1" customWidth="1"/>
    <col min="3027" max="3230" width="9.140625" style="1"/>
    <col min="3231" max="3231" width="8.28515625" style="1" customWidth="1"/>
    <col min="3232" max="3232" width="41" style="1" customWidth="1"/>
    <col min="3233" max="3233" width="4" style="1" customWidth="1"/>
    <col min="3234" max="3234" width="5.5703125" style="1" customWidth="1"/>
    <col min="3235" max="3235" width="7.7109375" style="1" customWidth="1"/>
    <col min="3236" max="3236" width="4.5703125" style="1" customWidth="1"/>
    <col min="3237" max="3237" width="5" style="1" customWidth="1"/>
    <col min="3238" max="3238" width="4.85546875" style="1" customWidth="1"/>
    <col min="3239" max="3268" width="4.28515625" style="1" customWidth="1"/>
    <col min="3269" max="3282" width="3.7109375" style="1" customWidth="1"/>
    <col min="3283" max="3486" width="9.140625" style="1"/>
    <col min="3487" max="3487" width="8.28515625" style="1" customWidth="1"/>
    <col min="3488" max="3488" width="41" style="1" customWidth="1"/>
    <col min="3489" max="3489" width="4" style="1" customWidth="1"/>
    <col min="3490" max="3490" width="5.5703125" style="1" customWidth="1"/>
    <col min="3491" max="3491" width="7.7109375" style="1" customWidth="1"/>
    <col min="3492" max="3492" width="4.5703125" style="1" customWidth="1"/>
    <col min="3493" max="3493" width="5" style="1" customWidth="1"/>
    <col min="3494" max="3494" width="4.85546875" style="1" customWidth="1"/>
    <col min="3495" max="3524" width="4.28515625" style="1" customWidth="1"/>
    <col min="3525" max="3538" width="3.7109375" style="1" customWidth="1"/>
    <col min="3539" max="3742" width="9.140625" style="1"/>
    <col min="3743" max="3743" width="8.28515625" style="1" customWidth="1"/>
    <col min="3744" max="3744" width="41" style="1" customWidth="1"/>
    <col min="3745" max="3745" width="4" style="1" customWidth="1"/>
    <col min="3746" max="3746" width="5.5703125" style="1" customWidth="1"/>
    <col min="3747" max="3747" width="7.7109375" style="1" customWidth="1"/>
    <col min="3748" max="3748" width="4.5703125" style="1" customWidth="1"/>
    <col min="3749" max="3749" width="5" style="1" customWidth="1"/>
    <col min="3750" max="3750" width="4.85546875" style="1" customWidth="1"/>
    <col min="3751" max="3780" width="4.28515625" style="1" customWidth="1"/>
    <col min="3781" max="3794" width="3.7109375" style="1" customWidth="1"/>
    <col min="3795" max="3998" width="9.140625" style="1"/>
    <col min="3999" max="3999" width="8.28515625" style="1" customWidth="1"/>
    <col min="4000" max="4000" width="41" style="1" customWidth="1"/>
    <col min="4001" max="4001" width="4" style="1" customWidth="1"/>
    <col min="4002" max="4002" width="5.5703125" style="1" customWidth="1"/>
    <col min="4003" max="4003" width="7.7109375" style="1" customWidth="1"/>
    <col min="4004" max="4004" width="4.5703125" style="1" customWidth="1"/>
    <col min="4005" max="4005" width="5" style="1" customWidth="1"/>
    <col min="4006" max="4006" width="4.85546875" style="1" customWidth="1"/>
    <col min="4007" max="4036" width="4.28515625" style="1" customWidth="1"/>
    <col min="4037" max="4050" width="3.7109375" style="1" customWidth="1"/>
    <col min="4051" max="4254" width="9.140625" style="1"/>
    <col min="4255" max="4255" width="8.28515625" style="1" customWidth="1"/>
    <col min="4256" max="4256" width="41" style="1" customWidth="1"/>
    <col min="4257" max="4257" width="4" style="1" customWidth="1"/>
    <col min="4258" max="4258" width="5.5703125" style="1" customWidth="1"/>
    <col min="4259" max="4259" width="7.7109375" style="1" customWidth="1"/>
    <col min="4260" max="4260" width="4.5703125" style="1" customWidth="1"/>
    <col min="4261" max="4261" width="5" style="1" customWidth="1"/>
    <col min="4262" max="4262" width="4.85546875" style="1" customWidth="1"/>
    <col min="4263" max="4292" width="4.28515625" style="1" customWidth="1"/>
    <col min="4293" max="4306" width="3.7109375" style="1" customWidth="1"/>
    <col min="4307" max="4510" width="9.140625" style="1"/>
    <col min="4511" max="4511" width="8.28515625" style="1" customWidth="1"/>
    <col min="4512" max="4512" width="41" style="1" customWidth="1"/>
    <col min="4513" max="4513" width="4" style="1" customWidth="1"/>
    <col min="4514" max="4514" width="5.5703125" style="1" customWidth="1"/>
    <col min="4515" max="4515" width="7.7109375" style="1" customWidth="1"/>
    <col min="4516" max="4516" width="4.5703125" style="1" customWidth="1"/>
    <col min="4517" max="4517" width="5" style="1" customWidth="1"/>
    <col min="4518" max="4518" width="4.85546875" style="1" customWidth="1"/>
    <col min="4519" max="4548" width="4.28515625" style="1" customWidth="1"/>
    <col min="4549" max="4562" width="3.7109375" style="1" customWidth="1"/>
    <col min="4563" max="4766" width="9.140625" style="1"/>
    <col min="4767" max="4767" width="8.28515625" style="1" customWidth="1"/>
    <col min="4768" max="4768" width="41" style="1" customWidth="1"/>
    <col min="4769" max="4769" width="4" style="1" customWidth="1"/>
    <col min="4770" max="4770" width="5.5703125" style="1" customWidth="1"/>
    <col min="4771" max="4771" width="7.7109375" style="1" customWidth="1"/>
    <col min="4772" max="4772" width="4.5703125" style="1" customWidth="1"/>
    <col min="4773" max="4773" width="5" style="1" customWidth="1"/>
    <col min="4774" max="4774" width="4.85546875" style="1" customWidth="1"/>
    <col min="4775" max="4804" width="4.28515625" style="1" customWidth="1"/>
    <col min="4805" max="4818" width="3.7109375" style="1" customWidth="1"/>
    <col min="4819" max="5022" width="9.140625" style="1"/>
    <col min="5023" max="5023" width="8.28515625" style="1" customWidth="1"/>
    <col min="5024" max="5024" width="41" style="1" customWidth="1"/>
    <col min="5025" max="5025" width="4" style="1" customWidth="1"/>
    <col min="5026" max="5026" width="5.5703125" style="1" customWidth="1"/>
    <col min="5027" max="5027" width="7.7109375" style="1" customWidth="1"/>
    <col min="5028" max="5028" width="4.5703125" style="1" customWidth="1"/>
    <col min="5029" max="5029" width="5" style="1" customWidth="1"/>
    <col min="5030" max="5030" width="4.85546875" style="1" customWidth="1"/>
    <col min="5031" max="5060" width="4.28515625" style="1" customWidth="1"/>
    <col min="5061" max="5074" width="3.7109375" style="1" customWidth="1"/>
    <col min="5075" max="5278" width="9.140625" style="1"/>
    <col min="5279" max="5279" width="8.28515625" style="1" customWidth="1"/>
    <col min="5280" max="5280" width="41" style="1" customWidth="1"/>
    <col min="5281" max="5281" width="4" style="1" customWidth="1"/>
    <col min="5282" max="5282" width="5.5703125" style="1" customWidth="1"/>
    <col min="5283" max="5283" width="7.7109375" style="1" customWidth="1"/>
    <col min="5284" max="5284" width="4.5703125" style="1" customWidth="1"/>
    <col min="5285" max="5285" width="5" style="1" customWidth="1"/>
    <col min="5286" max="5286" width="4.85546875" style="1" customWidth="1"/>
    <col min="5287" max="5316" width="4.28515625" style="1" customWidth="1"/>
    <col min="5317" max="5330" width="3.7109375" style="1" customWidth="1"/>
    <col min="5331" max="5534" width="9.140625" style="1"/>
    <col min="5535" max="5535" width="8.28515625" style="1" customWidth="1"/>
    <col min="5536" max="5536" width="41" style="1" customWidth="1"/>
    <col min="5537" max="5537" width="4" style="1" customWidth="1"/>
    <col min="5538" max="5538" width="5.5703125" style="1" customWidth="1"/>
    <col min="5539" max="5539" width="7.7109375" style="1" customWidth="1"/>
    <col min="5540" max="5540" width="4.5703125" style="1" customWidth="1"/>
    <col min="5541" max="5541" width="5" style="1" customWidth="1"/>
    <col min="5542" max="5542" width="4.85546875" style="1" customWidth="1"/>
    <col min="5543" max="5572" width="4.28515625" style="1" customWidth="1"/>
    <col min="5573" max="5586" width="3.7109375" style="1" customWidth="1"/>
    <col min="5587" max="5790" width="9.140625" style="1"/>
    <col min="5791" max="5791" width="8.28515625" style="1" customWidth="1"/>
    <col min="5792" max="5792" width="41" style="1" customWidth="1"/>
    <col min="5793" max="5793" width="4" style="1" customWidth="1"/>
    <col min="5794" max="5794" width="5.5703125" style="1" customWidth="1"/>
    <col min="5795" max="5795" width="7.7109375" style="1" customWidth="1"/>
    <col min="5796" max="5796" width="4.5703125" style="1" customWidth="1"/>
    <col min="5797" max="5797" width="5" style="1" customWidth="1"/>
    <col min="5798" max="5798" width="4.85546875" style="1" customWidth="1"/>
    <col min="5799" max="5828" width="4.28515625" style="1" customWidth="1"/>
    <col min="5829" max="5842" width="3.7109375" style="1" customWidth="1"/>
    <col min="5843" max="6046" width="9.140625" style="1"/>
    <col min="6047" max="6047" width="8.28515625" style="1" customWidth="1"/>
    <col min="6048" max="6048" width="41" style="1" customWidth="1"/>
    <col min="6049" max="6049" width="4" style="1" customWidth="1"/>
    <col min="6050" max="6050" width="5.5703125" style="1" customWidth="1"/>
    <col min="6051" max="6051" width="7.7109375" style="1" customWidth="1"/>
    <col min="6052" max="6052" width="4.5703125" style="1" customWidth="1"/>
    <col min="6053" max="6053" width="5" style="1" customWidth="1"/>
    <col min="6054" max="6054" width="4.85546875" style="1" customWidth="1"/>
    <col min="6055" max="6084" width="4.28515625" style="1" customWidth="1"/>
    <col min="6085" max="6098" width="3.7109375" style="1" customWidth="1"/>
    <col min="6099" max="6302" width="9.140625" style="1"/>
    <col min="6303" max="6303" width="8.28515625" style="1" customWidth="1"/>
    <col min="6304" max="6304" width="41" style="1" customWidth="1"/>
    <col min="6305" max="6305" width="4" style="1" customWidth="1"/>
    <col min="6306" max="6306" width="5.5703125" style="1" customWidth="1"/>
    <col min="6307" max="6307" width="7.7109375" style="1" customWidth="1"/>
    <col min="6308" max="6308" width="4.5703125" style="1" customWidth="1"/>
    <col min="6309" max="6309" width="5" style="1" customWidth="1"/>
    <col min="6310" max="6310" width="4.85546875" style="1" customWidth="1"/>
    <col min="6311" max="6340" width="4.28515625" style="1" customWidth="1"/>
    <col min="6341" max="6354" width="3.7109375" style="1" customWidth="1"/>
    <col min="6355" max="6558" width="9.140625" style="1"/>
    <col min="6559" max="6559" width="8.28515625" style="1" customWidth="1"/>
    <col min="6560" max="6560" width="41" style="1" customWidth="1"/>
    <col min="6561" max="6561" width="4" style="1" customWidth="1"/>
    <col min="6562" max="6562" width="5.5703125" style="1" customWidth="1"/>
    <col min="6563" max="6563" width="7.7109375" style="1" customWidth="1"/>
    <col min="6564" max="6564" width="4.5703125" style="1" customWidth="1"/>
    <col min="6565" max="6565" width="5" style="1" customWidth="1"/>
    <col min="6566" max="6566" width="4.85546875" style="1" customWidth="1"/>
    <col min="6567" max="6596" width="4.28515625" style="1" customWidth="1"/>
    <col min="6597" max="6610" width="3.7109375" style="1" customWidth="1"/>
    <col min="6611" max="6814" width="9.140625" style="1"/>
    <col min="6815" max="6815" width="8.28515625" style="1" customWidth="1"/>
    <col min="6816" max="6816" width="41" style="1" customWidth="1"/>
    <col min="6817" max="6817" width="4" style="1" customWidth="1"/>
    <col min="6818" max="6818" width="5.5703125" style="1" customWidth="1"/>
    <col min="6819" max="6819" width="7.7109375" style="1" customWidth="1"/>
    <col min="6820" max="6820" width="4.5703125" style="1" customWidth="1"/>
    <col min="6821" max="6821" width="5" style="1" customWidth="1"/>
    <col min="6822" max="6822" width="4.85546875" style="1" customWidth="1"/>
    <col min="6823" max="6852" width="4.28515625" style="1" customWidth="1"/>
    <col min="6853" max="6866" width="3.7109375" style="1" customWidth="1"/>
    <col min="6867" max="7070" width="9.140625" style="1"/>
    <col min="7071" max="7071" width="8.28515625" style="1" customWidth="1"/>
    <col min="7072" max="7072" width="41" style="1" customWidth="1"/>
    <col min="7073" max="7073" width="4" style="1" customWidth="1"/>
    <col min="7074" max="7074" width="5.5703125" style="1" customWidth="1"/>
    <col min="7075" max="7075" width="7.7109375" style="1" customWidth="1"/>
    <col min="7076" max="7076" width="4.5703125" style="1" customWidth="1"/>
    <col min="7077" max="7077" width="5" style="1" customWidth="1"/>
    <col min="7078" max="7078" width="4.85546875" style="1" customWidth="1"/>
    <col min="7079" max="7108" width="4.28515625" style="1" customWidth="1"/>
    <col min="7109" max="7122" width="3.7109375" style="1" customWidth="1"/>
    <col min="7123" max="7326" width="9.140625" style="1"/>
    <col min="7327" max="7327" width="8.28515625" style="1" customWidth="1"/>
    <col min="7328" max="7328" width="41" style="1" customWidth="1"/>
    <col min="7329" max="7329" width="4" style="1" customWidth="1"/>
    <col min="7330" max="7330" width="5.5703125" style="1" customWidth="1"/>
    <col min="7331" max="7331" width="7.7109375" style="1" customWidth="1"/>
    <col min="7332" max="7332" width="4.5703125" style="1" customWidth="1"/>
    <col min="7333" max="7333" width="5" style="1" customWidth="1"/>
    <col min="7334" max="7334" width="4.85546875" style="1" customWidth="1"/>
    <col min="7335" max="7364" width="4.28515625" style="1" customWidth="1"/>
    <col min="7365" max="7378" width="3.7109375" style="1" customWidth="1"/>
    <col min="7379" max="7582" width="9.140625" style="1"/>
    <col min="7583" max="7583" width="8.28515625" style="1" customWidth="1"/>
    <col min="7584" max="7584" width="41" style="1" customWidth="1"/>
    <col min="7585" max="7585" width="4" style="1" customWidth="1"/>
    <col min="7586" max="7586" width="5.5703125" style="1" customWidth="1"/>
    <col min="7587" max="7587" width="7.7109375" style="1" customWidth="1"/>
    <col min="7588" max="7588" width="4.5703125" style="1" customWidth="1"/>
    <col min="7589" max="7589" width="5" style="1" customWidth="1"/>
    <col min="7590" max="7590" width="4.85546875" style="1" customWidth="1"/>
    <col min="7591" max="7620" width="4.28515625" style="1" customWidth="1"/>
    <col min="7621" max="7634" width="3.7109375" style="1" customWidth="1"/>
    <col min="7635" max="7838" width="9.140625" style="1"/>
    <col min="7839" max="7839" width="8.28515625" style="1" customWidth="1"/>
    <col min="7840" max="7840" width="41" style="1" customWidth="1"/>
    <col min="7841" max="7841" width="4" style="1" customWidth="1"/>
    <col min="7842" max="7842" width="5.5703125" style="1" customWidth="1"/>
    <col min="7843" max="7843" width="7.7109375" style="1" customWidth="1"/>
    <col min="7844" max="7844" width="4.5703125" style="1" customWidth="1"/>
    <col min="7845" max="7845" width="5" style="1" customWidth="1"/>
    <col min="7846" max="7846" width="4.85546875" style="1" customWidth="1"/>
    <col min="7847" max="7876" width="4.28515625" style="1" customWidth="1"/>
    <col min="7877" max="7890" width="3.7109375" style="1" customWidth="1"/>
    <col min="7891" max="8094" width="9.140625" style="1"/>
    <col min="8095" max="8095" width="8.28515625" style="1" customWidth="1"/>
    <col min="8096" max="8096" width="41" style="1" customWidth="1"/>
    <col min="8097" max="8097" width="4" style="1" customWidth="1"/>
    <col min="8098" max="8098" width="5.5703125" style="1" customWidth="1"/>
    <col min="8099" max="8099" width="7.7109375" style="1" customWidth="1"/>
    <col min="8100" max="8100" width="4.5703125" style="1" customWidth="1"/>
    <col min="8101" max="8101" width="5" style="1" customWidth="1"/>
    <col min="8102" max="8102" width="4.85546875" style="1" customWidth="1"/>
    <col min="8103" max="8132" width="4.28515625" style="1" customWidth="1"/>
    <col min="8133" max="8146" width="3.7109375" style="1" customWidth="1"/>
    <col min="8147" max="8350" width="9.140625" style="1"/>
    <col min="8351" max="8351" width="8.28515625" style="1" customWidth="1"/>
    <col min="8352" max="8352" width="41" style="1" customWidth="1"/>
    <col min="8353" max="8353" width="4" style="1" customWidth="1"/>
    <col min="8354" max="8354" width="5.5703125" style="1" customWidth="1"/>
    <col min="8355" max="8355" width="7.7109375" style="1" customWidth="1"/>
    <col min="8356" max="8356" width="4.5703125" style="1" customWidth="1"/>
    <col min="8357" max="8357" width="5" style="1" customWidth="1"/>
    <col min="8358" max="8358" width="4.85546875" style="1" customWidth="1"/>
    <col min="8359" max="8388" width="4.28515625" style="1" customWidth="1"/>
    <col min="8389" max="8402" width="3.7109375" style="1" customWidth="1"/>
    <col min="8403" max="8606" width="9.140625" style="1"/>
    <col min="8607" max="8607" width="8.28515625" style="1" customWidth="1"/>
    <col min="8608" max="8608" width="41" style="1" customWidth="1"/>
    <col min="8609" max="8609" width="4" style="1" customWidth="1"/>
    <col min="8610" max="8610" width="5.5703125" style="1" customWidth="1"/>
    <col min="8611" max="8611" width="7.7109375" style="1" customWidth="1"/>
    <col min="8612" max="8612" width="4.5703125" style="1" customWidth="1"/>
    <col min="8613" max="8613" width="5" style="1" customWidth="1"/>
    <col min="8614" max="8614" width="4.85546875" style="1" customWidth="1"/>
    <col min="8615" max="8644" width="4.28515625" style="1" customWidth="1"/>
    <col min="8645" max="8658" width="3.7109375" style="1" customWidth="1"/>
    <col min="8659" max="8862" width="9.140625" style="1"/>
    <col min="8863" max="8863" width="8.28515625" style="1" customWidth="1"/>
    <col min="8864" max="8864" width="41" style="1" customWidth="1"/>
    <col min="8865" max="8865" width="4" style="1" customWidth="1"/>
    <col min="8866" max="8866" width="5.5703125" style="1" customWidth="1"/>
    <col min="8867" max="8867" width="7.7109375" style="1" customWidth="1"/>
    <col min="8868" max="8868" width="4.5703125" style="1" customWidth="1"/>
    <col min="8869" max="8869" width="5" style="1" customWidth="1"/>
    <col min="8870" max="8870" width="4.85546875" style="1" customWidth="1"/>
    <col min="8871" max="8900" width="4.28515625" style="1" customWidth="1"/>
    <col min="8901" max="8914" width="3.7109375" style="1" customWidth="1"/>
    <col min="8915" max="9118" width="9.140625" style="1"/>
    <col min="9119" max="9119" width="8.28515625" style="1" customWidth="1"/>
    <col min="9120" max="9120" width="41" style="1" customWidth="1"/>
    <col min="9121" max="9121" width="4" style="1" customWidth="1"/>
    <col min="9122" max="9122" width="5.5703125" style="1" customWidth="1"/>
    <col min="9123" max="9123" width="7.7109375" style="1" customWidth="1"/>
    <col min="9124" max="9124" width="4.5703125" style="1" customWidth="1"/>
    <col min="9125" max="9125" width="5" style="1" customWidth="1"/>
    <col min="9126" max="9126" width="4.85546875" style="1" customWidth="1"/>
    <col min="9127" max="9156" width="4.28515625" style="1" customWidth="1"/>
    <col min="9157" max="9170" width="3.7109375" style="1" customWidth="1"/>
    <col min="9171" max="9374" width="9.140625" style="1"/>
    <col min="9375" max="9375" width="8.28515625" style="1" customWidth="1"/>
    <col min="9376" max="9376" width="41" style="1" customWidth="1"/>
    <col min="9377" max="9377" width="4" style="1" customWidth="1"/>
    <col min="9378" max="9378" width="5.5703125" style="1" customWidth="1"/>
    <col min="9379" max="9379" width="7.7109375" style="1" customWidth="1"/>
    <col min="9380" max="9380" width="4.5703125" style="1" customWidth="1"/>
    <col min="9381" max="9381" width="5" style="1" customWidth="1"/>
    <col min="9382" max="9382" width="4.85546875" style="1" customWidth="1"/>
    <col min="9383" max="9412" width="4.28515625" style="1" customWidth="1"/>
    <col min="9413" max="9426" width="3.7109375" style="1" customWidth="1"/>
    <col min="9427" max="9630" width="9.140625" style="1"/>
    <col min="9631" max="9631" width="8.28515625" style="1" customWidth="1"/>
    <col min="9632" max="9632" width="41" style="1" customWidth="1"/>
    <col min="9633" max="9633" width="4" style="1" customWidth="1"/>
    <col min="9634" max="9634" width="5.5703125" style="1" customWidth="1"/>
    <col min="9635" max="9635" width="7.7109375" style="1" customWidth="1"/>
    <col min="9636" max="9636" width="4.5703125" style="1" customWidth="1"/>
    <col min="9637" max="9637" width="5" style="1" customWidth="1"/>
    <col min="9638" max="9638" width="4.85546875" style="1" customWidth="1"/>
    <col min="9639" max="9668" width="4.28515625" style="1" customWidth="1"/>
    <col min="9669" max="9682" width="3.7109375" style="1" customWidth="1"/>
    <col min="9683" max="9886" width="9.140625" style="1"/>
    <col min="9887" max="9887" width="8.28515625" style="1" customWidth="1"/>
    <col min="9888" max="9888" width="41" style="1" customWidth="1"/>
    <col min="9889" max="9889" width="4" style="1" customWidth="1"/>
    <col min="9890" max="9890" width="5.5703125" style="1" customWidth="1"/>
    <col min="9891" max="9891" width="7.7109375" style="1" customWidth="1"/>
    <col min="9892" max="9892" width="4.5703125" style="1" customWidth="1"/>
    <col min="9893" max="9893" width="5" style="1" customWidth="1"/>
    <col min="9894" max="9894" width="4.85546875" style="1" customWidth="1"/>
    <col min="9895" max="9924" width="4.28515625" style="1" customWidth="1"/>
    <col min="9925" max="9938" width="3.7109375" style="1" customWidth="1"/>
    <col min="9939" max="10142" width="9.140625" style="1"/>
    <col min="10143" max="10143" width="8.28515625" style="1" customWidth="1"/>
    <col min="10144" max="10144" width="41" style="1" customWidth="1"/>
    <col min="10145" max="10145" width="4" style="1" customWidth="1"/>
    <col min="10146" max="10146" width="5.5703125" style="1" customWidth="1"/>
    <col min="10147" max="10147" width="7.7109375" style="1" customWidth="1"/>
    <col min="10148" max="10148" width="4.5703125" style="1" customWidth="1"/>
    <col min="10149" max="10149" width="5" style="1" customWidth="1"/>
    <col min="10150" max="10150" width="4.85546875" style="1" customWidth="1"/>
    <col min="10151" max="10180" width="4.28515625" style="1" customWidth="1"/>
    <col min="10181" max="10194" width="3.7109375" style="1" customWidth="1"/>
    <col min="10195" max="10398" width="9.140625" style="1"/>
    <col min="10399" max="10399" width="8.28515625" style="1" customWidth="1"/>
    <col min="10400" max="10400" width="41" style="1" customWidth="1"/>
    <col min="10401" max="10401" width="4" style="1" customWidth="1"/>
    <col min="10402" max="10402" width="5.5703125" style="1" customWidth="1"/>
    <col min="10403" max="10403" width="7.7109375" style="1" customWidth="1"/>
    <col min="10404" max="10404" width="4.5703125" style="1" customWidth="1"/>
    <col min="10405" max="10405" width="5" style="1" customWidth="1"/>
    <col min="10406" max="10406" width="4.85546875" style="1" customWidth="1"/>
    <col min="10407" max="10436" width="4.28515625" style="1" customWidth="1"/>
    <col min="10437" max="10450" width="3.7109375" style="1" customWidth="1"/>
    <col min="10451" max="10654" width="9.140625" style="1"/>
    <col min="10655" max="10655" width="8.28515625" style="1" customWidth="1"/>
    <col min="10656" max="10656" width="41" style="1" customWidth="1"/>
    <col min="10657" max="10657" width="4" style="1" customWidth="1"/>
    <col min="10658" max="10658" width="5.5703125" style="1" customWidth="1"/>
    <col min="10659" max="10659" width="7.7109375" style="1" customWidth="1"/>
    <col min="10660" max="10660" width="4.5703125" style="1" customWidth="1"/>
    <col min="10661" max="10661" width="5" style="1" customWidth="1"/>
    <col min="10662" max="10662" width="4.85546875" style="1" customWidth="1"/>
    <col min="10663" max="10692" width="4.28515625" style="1" customWidth="1"/>
    <col min="10693" max="10706" width="3.7109375" style="1" customWidth="1"/>
    <col min="10707" max="10910" width="9.140625" style="1"/>
    <col min="10911" max="10911" width="8.28515625" style="1" customWidth="1"/>
    <col min="10912" max="10912" width="41" style="1" customWidth="1"/>
    <col min="10913" max="10913" width="4" style="1" customWidth="1"/>
    <col min="10914" max="10914" width="5.5703125" style="1" customWidth="1"/>
    <col min="10915" max="10915" width="7.7109375" style="1" customWidth="1"/>
    <col min="10916" max="10916" width="4.5703125" style="1" customWidth="1"/>
    <col min="10917" max="10917" width="5" style="1" customWidth="1"/>
    <col min="10918" max="10918" width="4.85546875" style="1" customWidth="1"/>
    <col min="10919" max="10948" width="4.28515625" style="1" customWidth="1"/>
    <col min="10949" max="10962" width="3.7109375" style="1" customWidth="1"/>
    <col min="10963" max="11166" width="9.140625" style="1"/>
    <col min="11167" max="11167" width="8.28515625" style="1" customWidth="1"/>
    <col min="11168" max="11168" width="41" style="1" customWidth="1"/>
    <col min="11169" max="11169" width="4" style="1" customWidth="1"/>
    <col min="11170" max="11170" width="5.5703125" style="1" customWidth="1"/>
    <col min="11171" max="11171" width="7.7109375" style="1" customWidth="1"/>
    <col min="11172" max="11172" width="4.5703125" style="1" customWidth="1"/>
    <col min="11173" max="11173" width="5" style="1" customWidth="1"/>
    <col min="11174" max="11174" width="4.85546875" style="1" customWidth="1"/>
    <col min="11175" max="11204" width="4.28515625" style="1" customWidth="1"/>
    <col min="11205" max="11218" width="3.7109375" style="1" customWidth="1"/>
    <col min="11219" max="11422" width="9.140625" style="1"/>
    <col min="11423" max="11423" width="8.28515625" style="1" customWidth="1"/>
    <col min="11424" max="11424" width="41" style="1" customWidth="1"/>
    <col min="11425" max="11425" width="4" style="1" customWidth="1"/>
    <col min="11426" max="11426" width="5.5703125" style="1" customWidth="1"/>
    <col min="11427" max="11427" width="7.7109375" style="1" customWidth="1"/>
    <col min="11428" max="11428" width="4.5703125" style="1" customWidth="1"/>
    <col min="11429" max="11429" width="5" style="1" customWidth="1"/>
    <col min="11430" max="11430" width="4.85546875" style="1" customWidth="1"/>
    <col min="11431" max="11460" width="4.28515625" style="1" customWidth="1"/>
    <col min="11461" max="11474" width="3.7109375" style="1" customWidth="1"/>
    <col min="11475" max="11678" width="9.140625" style="1"/>
    <col min="11679" max="11679" width="8.28515625" style="1" customWidth="1"/>
    <col min="11680" max="11680" width="41" style="1" customWidth="1"/>
    <col min="11681" max="11681" width="4" style="1" customWidth="1"/>
    <col min="11682" max="11682" width="5.5703125" style="1" customWidth="1"/>
    <col min="11683" max="11683" width="7.7109375" style="1" customWidth="1"/>
    <col min="11684" max="11684" width="4.5703125" style="1" customWidth="1"/>
    <col min="11685" max="11685" width="5" style="1" customWidth="1"/>
    <col min="11686" max="11686" width="4.85546875" style="1" customWidth="1"/>
    <col min="11687" max="11716" width="4.28515625" style="1" customWidth="1"/>
    <col min="11717" max="11730" width="3.7109375" style="1" customWidth="1"/>
    <col min="11731" max="11934" width="9.140625" style="1"/>
    <col min="11935" max="11935" width="8.28515625" style="1" customWidth="1"/>
    <col min="11936" max="11936" width="41" style="1" customWidth="1"/>
    <col min="11937" max="11937" width="4" style="1" customWidth="1"/>
    <col min="11938" max="11938" width="5.5703125" style="1" customWidth="1"/>
    <col min="11939" max="11939" width="7.7109375" style="1" customWidth="1"/>
    <col min="11940" max="11940" width="4.5703125" style="1" customWidth="1"/>
    <col min="11941" max="11941" width="5" style="1" customWidth="1"/>
    <col min="11942" max="11942" width="4.85546875" style="1" customWidth="1"/>
    <col min="11943" max="11972" width="4.28515625" style="1" customWidth="1"/>
    <col min="11973" max="11986" width="3.7109375" style="1" customWidth="1"/>
    <col min="11987" max="12190" width="9.140625" style="1"/>
    <col min="12191" max="12191" width="8.28515625" style="1" customWidth="1"/>
    <col min="12192" max="12192" width="41" style="1" customWidth="1"/>
    <col min="12193" max="12193" width="4" style="1" customWidth="1"/>
    <col min="12194" max="12194" width="5.5703125" style="1" customWidth="1"/>
    <col min="12195" max="12195" width="7.7109375" style="1" customWidth="1"/>
    <col min="12196" max="12196" width="4.5703125" style="1" customWidth="1"/>
    <col min="12197" max="12197" width="5" style="1" customWidth="1"/>
    <col min="12198" max="12198" width="4.85546875" style="1" customWidth="1"/>
    <col min="12199" max="12228" width="4.28515625" style="1" customWidth="1"/>
    <col min="12229" max="12242" width="3.7109375" style="1" customWidth="1"/>
    <col min="12243" max="12446" width="9.140625" style="1"/>
    <col min="12447" max="12447" width="8.28515625" style="1" customWidth="1"/>
    <col min="12448" max="12448" width="41" style="1" customWidth="1"/>
    <col min="12449" max="12449" width="4" style="1" customWidth="1"/>
    <col min="12450" max="12450" width="5.5703125" style="1" customWidth="1"/>
    <col min="12451" max="12451" width="7.7109375" style="1" customWidth="1"/>
    <col min="12452" max="12452" width="4.5703125" style="1" customWidth="1"/>
    <col min="12453" max="12453" width="5" style="1" customWidth="1"/>
    <col min="12454" max="12454" width="4.85546875" style="1" customWidth="1"/>
    <col min="12455" max="12484" width="4.28515625" style="1" customWidth="1"/>
    <col min="12485" max="12498" width="3.7109375" style="1" customWidth="1"/>
    <col min="12499" max="12702" width="9.140625" style="1"/>
    <col min="12703" max="12703" width="8.28515625" style="1" customWidth="1"/>
    <col min="12704" max="12704" width="41" style="1" customWidth="1"/>
    <col min="12705" max="12705" width="4" style="1" customWidth="1"/>
    <col min="12706" max="12706" width="5.5703125" style="1" customWidth="1"/>
    <col min="12707" max="12707" width="7.7109375" style="1" customWidth="1"/>
    <col min="12708" max="12708" width="4.5703125" style="1" customWidth="1"/>
    <col min="12709" max="12709" width="5" style="1" customWidth="1"/>
    <col min="12710" max="12710" width="4.85546875" style="1" customWidth="1"/>
    <col min="12711" max="12740" width="4.28515625" style="1" customWidth="1"/>
    <col min="12741" max="12754" width="3.7109375" style="1" customWidth="1"/>
    <col min="12755" max="12958" width="9.140625" style="1"/>
    <col min="12959" max="12959" width="8.28515625" style="1" customWidth="1"/>
    <col min="12960" max="12960" width="41" style="1" customWidth="1"/>
    <col min="12961" max="12961" width="4" style="1" customWidth="1"/>
    <col min="12962" max="12962" width="5.5703125" style="1" customWidth="1"/>
    <col min="12963" max="12963" width="7.7109375" style="1" customWidth="1"/>
    <col min="12964" max="12964" width="4.5703125" style="1" customWidth="1"/>
    <col min="12965" max="12965" width="5" style="1" customWidth="1"/>
    <col min="12966" max="12966" width="4.85546875" style="1" customWidth="1"/>
    <col min="12967" max="12996" width="4.28515625" style="1" customWidth="1"/>
    <col min="12997" max="13010" width="3.7109375" style="1" customWidth="1"/>
    <col min="13011" max="13214" width="9.140625" style="1"/>
    <col min="13215" max="13215" width="8.28515625" style="1" customWidth="1"/>
    <col min="13216" max="13216" width="41" style="1" customWidth="1"/>
    <col min="13217" max="13217" width="4" style="1" customWidth="1"/>
    <col min="13218" max="13218" width="5.5703125" style="1" customWidth="1"/>
    <col min="13219" max="13219" width="7.7109375" style="1" customWidth="1"/>
    <col min="13220" max="13220" width="4.5703125" style="1" customWidth="1"/>
    <col min="13221" max="13221" width="5" style="1" customWidth="1"/>
    <col min="13222" max="13222" width="4.85546875" style="1" customWidth="1"/>
    <col min="13223" max="13252" width="4.28515625" style="1" customWidth="1"/>
    <col min="13253" max="13266" width="3.7109375" style="1" customWidth="1"/>
    <col min="13267" max="13470" width="9.140625" style="1"/>
    <col min="13471" max="13471" width="8.28515625" style="1" customWidth="1"/>
    <col min="13472" max="13472" width="41" style="1" customWidth="1"/>
    <col min="13473" max="13473" width="4" style="1" customWidth="1"/>
    <col min="13474" max="13474" width="5.5703125" style="1" customWidth="1"/>
    <col min="13475" max="13475" width="7.7109375" style="1" customWidth="1"/>
    <col min="13476" max="13476" width="4.5703125" style="1" customWidth="1"/>
    <col min="13477" max="13477" width="5" style="1" customWidth="1"/>
    <col min="13478" max="13478" width="4.85546875" style="1" customWidth="1"/>
    <col min="13479" max="13508" width="4.28515625" style="1" customWidth="1"/>
    <col min="13509" max="13522" width="3.7109375" style="1" customWidth="1"/>
    <col min="13523" max="13726" width="9.140625" style="1"/>
    <col min="13727" max="13727" width="8.28515625" style="1" customWidth="1"/>
    <col min="13728" max="13728" width="41" style="1" customWidth="1"/>
    <col min="13729" max="13729" width="4" style="1" customWidth="1"/>
    <col min="13730" max="13730" width="5.5703125" style="1" customWidth="1"/>
    <col min="13731" max="13731" width="7.7109375" style="1" customWidth="1"/>
    <col min="13732" max="13732" width="4.5703125" style="1" customWidth="1"/>
    <col min="13733" max="13733" width="5" style="1" customWidth="1"/>
    <col min="13734" max="13734" width="4.85546875" style="1" customWidth="1"/>
    <col min="13735" max="13764" width="4.28515625" style="1" customWidth="1"/>
    <col min="13765" max="13778" width="3.7109375" style="1" customWidth="1"/>
    <col min="13779" max="13982" width="9.140625" style="1"/>
    <col min="13983" max="13983" width="8.28515625" style="1" customWidth="1"/>
    <col min="13984" max="13984" width="41" style="1" customWidth="1"/>
    <col min="13985" max="13985" width="4" style="1" customWidth="1"/>
    <col min="13986" max="13986" width="5.5703125" style="1" customWidth="1"/>
    <col min="13987" max="13987" width="7.7109375" style="1" customWidth="1"/>
    <col min="13988" max="13988" width="4.5703125" style="1" customWidth="1"/>
    <col min="13989" max="13989" width="5" style="1" customWidth="1"/>
    <col min="13990" max="13990" width="4.85546875" style="1" customWidth="1"/>
    <col min="13991" max="14020" width="4.28515625" style="1" customWidth="1"/>
    <col min="14021" max="14034" width="3.7109375" style="1" customWidth="1"/>
    <col min="14035" max="14238" width="9.140625" style="1"/>
    <col min="14239" max="14239" width="8.28515625" style="1" customWidth="1"/>
    <col min="14240" max="14240" width="41" style="1" customWidth="1"/>
    <col min="14241" max="14241" width="4" style="1" customWidth="1"/>
    <col min="14242" max="14242" width="5.5703125" style="1" customWidth="1"/>
    <col min="14243" max="14243" width="7.7109375" style="1" customWidth="1"/>
    <col min="14244" max="14244" width="4.5703125" style="1" customWidth="1"/>
    <col min="14245" max="14245" width="5" style="1" customWidth="1"/>
    <col min="14246" max="14246" width="4.85546875" style="1" customWidth="1"/>
    <col min="14247" max="14276" width="4.28515625" style="1" customWidth="1"/>
    <col min="14277" max="14290" width="3.7109375" style="1" customWidth="1"/>
    <col min="14291" max="14494" width="9.140625" style="1"/>
    <col min="14495" max="14495" width="8.28515625" style="1" customWidth="1"/>
    <col min="14496" max="14496" width="41" style="1" customWidth="1"/>
    <col min="14497" max="14497" width="4" style="1" customWidth="1"/>
    <col min="14498" max="14498" width="5.5703125" style="1" customWidth="1"/>
    <col min="14499" max="14499" width="7.7109375" style="1" customWidth="1"/>
    <col min="14500" max="14500" width="4.5703125" style="1" customWidth="1"/>
    <col min="14501" max="14501" width="5" style="1" customWidth="1"/>
    <col min="14502" max="14502" width="4.85546875" style="1" customWidth="1"/>
    <col min="14503" max="14532" width="4.28515625" style="1" customWidth="1"/>
    <col min="14533" max="14546" width="3.7109375" style="1" customWidth="1"/>
    <col min="14547" max="14750" width="9.140625" style="1"/>
    <col min="14751" max="14751" width="8.28515625" style="1" customWidth="1"/>
    <col min="14752" max="14752" width="41" style="1" customWidth="1"/>
    <col min="14753" max="14753" width="4" style="1" customWidth="1"/>
    <col min="14754" max="14754" width="5.5703125" style="1" customWidth="1"/>
    <col min="14755" max="14755" width="7.7109375" style="1" customWidth="1"/>
    <col min="14756" max="14756" width="4.5703125" style="1" customWidth="1"/>
    <col min="14757" max="14757" width="5" style="1" customWidth="1"/>
    <col min="14758" max="14758" width="4.85546875" style="1" customWidth="1"/>
    <col min="14759" max="14788" width="4.28515625" style="1" customWidth="1"/>
    <col min="14789" max="14802" width="3.7109375" style="1" customWidth="1"/>
    <col min="14803" max="15006" width="9.140625" style="1"/>
    <col min="15007" max="15007" width="8.28515625" style="1" customWidth="1"/>
    <col min="15008" max="15008" width="41" style="1" customWidth="1"/>
    <col min="15009" max="15009" width="4" style="1" customWidth="1"/>
    <col min="15010" max="15010" width="5.5703125" style="1" customWidth="1"/>
    <col min="15011" max="15011" width="7.7109375" style="1" customWidth="1"/>
    <col min="15012" max="15012" width="4.5703125" style="1" customWidth="1"/>
    <col min="15013" max="15013" width="5" style="1" customWidth="1"/>
    <col min="15014" max="15014" width="4.85546875" style="1" customWidth="1"/>
    <col min="15015" max="15044" width="4.28515625" style="1" customWidth="1"/>
    <col min="15045" max="15058" width="3.7109375" style="1" customWidth="1"/>
    <col min="15059" max="15262" width="9.140625" style="1"/>
    <col min="15263" max="15263" width="8.28515625" style="1" customWidth="1"/>
    <col min="15264" max="15264" width="41" style="1" customWidth="1"/>
    <col min="15265" max="15265" width="4" style="1" customWidth="1"/>
    <col min="15266" max="15266" width="5.5703125" style="1" customWidth="1"/>
    <col min="15267" max="15267" width="7.7109375" style="1" customWidth="1"/>
    <col min="15268" max="15268" width="4.5703125" style="1" customWidth="1"/>
    <col min="15269" max="15269" width="5" style="1" customWidth="1"/>
    <col min="15270" max="15270" width="4.85546875" style="1" customWidth="1"/>
    <col min="15271" max="15300" width="4.28515625" style="1" customWidth="1"/>
    <col min="15301" max="15314" width="3.7109375" style="1" customWidth="1"/>
    <col min="15315" max="15518" width="9.140625" style="1"/>
    <col min="15519" max="15519" width="8.28515625" style="1" customWidth="1"/>
    <col min="15520" max="15520" width="41" style="1" customWidth="1"/>
    <col min="15521" max="15521" width="4" style="1" customWidth="1"/>
    <col min="15522" max="15522" width="5.5703125" style="1" customWidth="1"/>
    <col min="15523" max="15523" width="7.7109375" style="1" customWidth="1"/>
    <col min="15524" max="15524" width="4.5703125" style="1" customWidth="1"/>
    <col min="15525" max="15525" width="5" style="1" customWidth="1"/>
    <col min="15526" max="15526" width="4.85546875" style="1" customWidth="1"/>
    <col min="15527" max="15556" width="4.28515625" style="1" customWidth="1"/>
    <col min="15557" max="15570" width="3.7109375" style="1" customWidth="1"/>
    <col min="15571" max="15774" width="9.140625" style="1"/>
    <col min="15775" max="15775" width="8.28515625" style="1" customWidth="1"/>
    <col min="15776" max="15776" width="41" style="1" customWidth="1"/>
    <col min="15777" max="15777" width="4" style="1" customWidth="1"/>
    <col min="15778" max="15778" width="5.5703125" style="1" customWidth="1"/>
    <col min="15779" max="15779" width="7.7109375" style="1" customWidth="1"/>
    <col min="15780" max="15780" width="4.5703125" style="1" customWidth="1"/>
    <col min="15781" max="15781" width="5" style="1" customWidth="1"/>
    <col min="15782" max="15782" width="4.85546875" style="1" customWidth="1"/>
    <col min="15783" max="15812" width="4.28515625" style="1" customWidth="1"/>
    <col min="15813" max="15826" width="3.7109375" style="1" customWidth="1"/>
    <col min="15827" max="16030" width="9.140625" style="1"/>
    <col min="16031" max="16031" width="8.28515625" style="1" customWidth="1"/>
    <col min="16032" max="16032" width="41" style="1" customWidth="1"/>
    <col min="16033" max="16033" width="4" style="1" customWidth="1"/>
    <col min="16034" max="16034" width="5.5703125" style="1" customWidth="1"/>
    <col min="16035" max="16035" width="7.7109375" style="1" customWidth="1"/>
    <col min="16036" max="16036" width="4.5703125" style="1" customWidth="1"/>
    <col min="16037" max="16037" width="5" style="1" customWidth="1"/>
    <col min="16038" max="16038" width="4.85546875" style="1" customWidth="1"/>
    <col min="16039" max="16068" width="4.28515625" style="1" customWidth="1"/>
    <col min="16069" max="16082" width="3.7109375" style="1" customWidth="1"/>
    <col min="16083" max="16384" width="9.140625" style="1"/>
  </cols>
  <sheetData>
    <row r="1" spans="1:131" ht="15.75" x14ac:dyDescent="0.25">
      <c r="A1" s="2" t="s">
        <v>11</v>
      </c>
      <c r="B1" s="3"/>
      <c r="C1" s="3"/>
      <c r="D1" s="52"/>
      <c r="E1" s="52"/>
      <c r="F1" s="3"/>
      <c r="G1" s="8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131" s="8" customFormat="1" ht="15.75" x14ac:dyDescent="0.25">
      <c r="A2" s="2"/>
      <c r="B2" s="2"/>
      <c r="C2" s="2"/>
      <c r="D2" s="53"/>
      <c r="E2" s="53"/>
      <c r="F2" s="2"/>
      <c r="G2" s="8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131" s="4" customFormat="1" ht="24.75" customHeight="1" x14ac:dyDescent="0.3">
      <c r="A3" s="93" t="s">
        <v>283</v>
      </c>
      <c r="B3" s="93"/>
      <c r="C3" s="5"/>
      <c r="D3" s="54"/>
      <c r="E3" s="54"/>
      <c r="F3" s="5"/>
      <c r="G3" s="82"/>
      <c r="H3" s="5"/>
      <c r="I3" s="5"/>
      <c r="J3" s="6"/>
      <c r="K3" s="6"/>
      <c r="L3" s="6" t="s">
        <v>48</v>
      </c>
      <c r="M3" s="6"/>
      <c r="N3" s="6"/>
      <c r="O3" s="6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131" s="8" customFormat="1" ht="15.75" x14ac:dyDescent="0.25">
      <c r="A4" s="2" t="s">
        <v>1</v>
      </c>
      <c r="B4" s="6" t="s">
        <v>290</v>
      </c>
      <c r="C4" s="6"/>
      <c r="D4" s="55"/>
      <c r="E4" s="55"/>
      <c r="F4" s="6"/>
      <c r="G4" s="83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</row>
    <row r="5" spans="1:131" s="4" customFormat="1" ht="15.75" thickBot="1" x14ac:dyDescent="0.3">
      <c r="A5" s="9"/>
      <c r="B5" s="10"/>
      <c r="D5" s="56"/>
      <c r="E5" s="56"/>
      <c r="G5" s="84"/>
    </row>
    <row r="6" spans="1:131" s="11" customFormat="1" ht="43.5" customHeight="1" x14ac:dyDescent="0.25">
      <c r="A6" s="97" t="s">
        <v>2</v>
      </c>
      <c r="B6" s="99" t="s">
        <v>223</v>
      </c>
      <c r="C6" s="101" t="s">
        <v>222</v>
      </c>
      <c r="D6" s="103" t="s">
        <v>3</v>
      </c>
      <c r="E6" s="103" t="s">
        <v>281</v>
      </c>
      <c r="F6" s="105" t="s">
        <v>282</v>
      </c>
      <c r="G6" s="109" t="s">
        <v>276</v>
      </c>
      <c r="H6" s="105" t="s">
        <v>224</v>
      </c>
      <c r="I6" s="105" t="s">
        <v>277</v>
      </c>
      <c r="J6" s="105" t="s">
        <v>278</v>
      </c>
      <c r="K6" s="107" t="s">
        <v>279</v>
      </c>
      <c r="L6" s="111" t="s">
        <v>284</v>
      </c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90" t="s">
        <v>285</v>
      </c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4" t="s">
        <v>286</v>
      </c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 t="s">
        <v>287</v>
      </c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</row>
    <row r="7" spans="1:131" s="11" customFormat="1" ht="63.75" customHeight="1" thickBot="1" x14ac:dyDescent="0.3">
      <c r="A7" s="98"/>
      <c r="B7" s="100"/>
      <c r="C7" s="102"/>
      <c r="D7" s="104"/>
      <c r="E7" s="104"/>
      <c r="F7" s="106"/>
      <c r="G7" s="110"/>
      <c r="H7" s="106"/>
      <c r="I7" s="106"/>
      <c r="J7" s="106"/>
      <c r="K7" s="108"/>
      <c r="L7" s="77">
        <v>1</v>
      </c>
      <c r="M7" s="77">
        <v>2</v>
      </c>
      <c r="N7" s="77">
        <v>3</v>
      </c>
      <c r="O7" s="78">
        <v>4</v>
      </c>
      <c r="P7" s="77">
        <v>5</v>
      </c>
      <c r="Q7" s="78">
        <v>6</v>
      </c>
      <c r="R7" s="77">
        <v>7</v>
      </c>
      <c r="S7" s="78">
        <v>8</v>
      </c>
      <c r="T7" s="77">
        <v>9</v>
      </c>
      <c r="U7" s="78">
        <v>10</v>
      </c>
      <c r="V7" s="77">
        <v>11</v>
      </c>
      <c r="W7" s="78">
        <v>12</v>
      </c>
      <c r="X7" s="77">
        <v>13</v>
      </c>
      <c r="Y7" s="78">
        <v>14</v>
      </c>
      <c r="Z7" s="77">
        <v>15</v>
      </c>
      <c r="AA7" s="78">
        <v>16</v>
      </c>
      <c r="AB7" s="77">
        <v>17</v>
      </c>
      <c r="AC7" s="78">
        <v>18</v>
      </c>
      <c r="AD7" s="77">
        <v>19</v>
      </c>
      <c r="AE7" s="78">
        <v>20</v>
      </c>
      <c r="AF7" s="77">
        <v>21</v>
      </c>
      <c r="AG7" s="78">
        <v>22</v>
      </c>
      <c r="AH7" s="77">
        <v>23</v>
      </c>
      <c r="AI7" s="78">
        <v>24</v>
      </c>
      <c r="AJ7" s="77">
        <v>25</v>
      </c>
      <c r="AK7" s="78">
        <v>26</v>
      </c>
      <c r="AL7" s="77">
        <v>27</v>
      </c>
      <c r="AM7" s="78">
        <v>28</v>
      </c>
      <c r="AN7" s="77">
        <v>29</v>
      </c>
      <c r="AO7" s="78">
        <v>30</v>
      </c>
      <c r="AP7" s="77">
        <v>31</v>
      </c>
      <c r="AQ7" s="78">
        <v>32</v>
      </c>
      <c r="AR7" s="77">
        <v>33</v>
      </c>
      <c r="AS7" s="78">
        <v>34</v>
      </c>
      <c r="AT7" s="77">
        <v>35</v>
      </c>
      <c r="AU7" s="78">
        <v>36</v>
      </c>
      <c r="AV7" s="77">
        <v>37</v>
      </c>
      <c r="AW7" s="78">
        <v>38</v>
      </c>
      <c r="AX7" s="77">
        <v>39</v>
      </c>
      <c r="AY7" s="78">
        <v>40</v>
      </c>
      <c r="AZ7" s="77">
        <v>41</v>
      </c>
      <c r="BA7" s="78">
        <v>42</v>
      </c>
      <c r="BB7" s="77">
        <v>43</v>
      </c>
      <c r="BC7" s="78">
        <v>44</v>
      </c>
      <c r="BD7" s="77">
        <v>45</v>
      </c>
      <c r="BE7" s="78">
        <v>46</v>
      </c>
      <c r="BF7" s="77">
        <v>47</v>
      </c>
      <c r="BG7" s="78">
        <v>48</v>
      </c>
      <c r="BH7" s="77">
        <v>49</v>
      </c>
      <c r="BI7" s="78">
        <v>50</v>
      </c>
      <c r="BJ7" s="77">
        <v>51</v>
      </c>
      <c r="BK7" s="78">
        <v>52</v>
      </c>
      <c r="BL7" s="77">
        <v>53</v>
      </c>
      <c r="BM7" s="78">
        <v>54</v>
      </c>
      <c r="BN7" s="77">
        <v>55</v>
      </c>
      <c r="BO7" s="78">
        <v>56</v>
      </c>
      <c r="BP7" s="77">
        <v>57</v>
      </c>
      <c r="BQ7" s="78">
        <v>58</v>
      </c>
      <c r="BR7" s="77">
        <v>59</v>
      </c>
      <c r="BS7" s="78">
        <v>60</v>
      </c>
      <c r="BT7" s="77">
        <v>61</v>
      </c>
      <c r="BU7" s="78">
        <v>62</v>
      </c>
      <c r="BV7" s="77">
        <v>63</v>
      </c>
      <c r="BW7" s="78">
        <v>64</v>
      </c>
      <c r="BX7" s="77">
        <v>65</v>
      </c>
      <c r="BY7" s="78">
        <v>66</v>
      </c>
      <c r="BZ7" s="77">
        <v>67</v>
      </c>
      <c r="CA7" s="78">
        <v>68</v>
      </c>
      <c r="CB7" s="77">
        <v>69</v>
      </c>
      <c r="CC7" s="78">
        <v>70</v>
      </c>
      <c r="CD7" s="77">
        <v>71</v>
      </c>
      <c r="CE7" s="78">
        <v>72</v>
      </c>
      <c r="CF7" s="77">
        <v>73</v>
      </c>
      <c r="CG7" s="78">
        <v>74</v>
      </c>
      <c r="CH7" s="77">
        <v>75</v>
      </c>
      <c r="CI7" s="78">
        <v>76</v>
      </c>
      <c r="CJ7" s="77">
        <v>77</v>
      </c>
      <c r="CK7" s="78">
        <v>78</v>
      </c>
      <c r="CL7" s="77">
        <v>79</v>
      </c>
      <c r="CM7" s="78">
        <v>80</v>
      </c>
      <c r="CN7" s="77">
        <v>81</v>
      </c>
      <c r="CO7" s="78">
        <v>82</v>
      </c>
      <c r="CP7" s="77">
        <v>83</v>
      </c>
      <c r="CQ7" s="78">
        <v>84</v>
      </c>
      <c r="CR7" s="77">
        <v>85</v>
      </c>
      <c r="CS7" s="78">
        <v>86</v>
      </c>
      <c r="CT7" s="77">
        <v>87</v>
      </c>
      <c r="CU7" s="78">
        <v>88</v>
      </c>
      <c r="CV7" s="77">
        <v>89</v>
      </c>
      <c r="CW7" s="78">
        <v>90</v>
      </c>
      <c r="CX7" s="77">
        <v>91</v>
      </c>
      <c r="CY7" s="78">
        <v>92</v>
      </c>
      <c r="CZ7" s="77">
        <v>93</v>
      </c>
      <c r="DA7" s="78">
        <v>94</v>
      </c>
      <c r="DB7" s="77">
        <v>95</v>
      </c>
      <c r="DC7" s="78">
        <v>96</v>
      </c>
      <c r="DD7" s="77">
        <v>97</v>
      </c>
      <c r="DE7" s="78">
        <v>98</v>
      </c>
      <c r="DF7" s="77">
        <v>99</v>
      </c>
      <c r="DG7" s="78">
        <v>100</v>
      </c>
      <c r="DH7" s="77">
        <v>101</v>
      </c>
      <c r="DI7" s="78">
        <v>102</v>
      </c>
      <c r="DJ7" s="77">
        <v>103</v>
      </c>
      <c r="DK7" s="78">
        <v>104</v>
      </c>
      <c r="DL7" s="77">
        <v>105</v>
      </c>
      <c r="DM7" s="78">
        <v>106</v>
      </c>
      <c r="DN7" s="77">
        <v>107</v>
      </c>
      <c r="DO7" s="78">
        <v>108</v>
      </c>
      <c r="DP7" s="77">
        <v>109</v>
      </c>
      <c r="DQ7" s="78">
        <v>110</v>
      </c>
      <c r="DR7" s="77">
        <v>111</v>
      </c>
      <c r="DS7" s="78">
        <v>112</v>
      </c>
      <c r="DT7" s="77">
        <v>113</v>
      </c>
      <c r="DU7" s="78">
        <v>114</v>
      </c>
      <c r="DV7" s="77">
        <v>115</v>
      </c>
      <c r="DW7" s="78">
        <v>116</v>
      </c>
      <c r="DX7" s="77">
        <v>117</v>
      </c>
      <c r="DY7" s="78">
        <v>118</v>
      </c>
      <c r="DZ7" s="77">
        <v>119</v>
      </c>
      <c r="EA7" s="78">
        <v>120</v>
      </c>
    </row>
    <row r="8" spans="1:131" s="4" customFormat="1" ht="15" customHeight="1" thickBot="1" x14ac:dyDescent="0.3">
      <c r="A8" s="35">
        <v>1</v>
      </c>
      <c r="B8" s="36">
        <v>2</v>
      </c>
      <c r="C8" s="37">
        <v>3</v>
      </c>
      <c r="D8" s="36">
        <v>4</v>
      </c>
      <c r="E8" s="37">
        <v>5</v>
      </c>
      <c r="F8" s="36">
        <v>6</v>
      </c>
      <c r="G8" s="85">
        <v>7</v>
      </c>
      <c r="H8" s="36">
        <v>8</v>
      </c>
      <c r="I8" s="37">
        <v>9</v>
      </c>
      <c r="J8" s="36">
        <v>10</v>
      </c>
      <c r="K8" s="68">
        <v>11</v>
      </c>
      <c r="L8" s="95" t="s">
        <v>225</v>
      </c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</row>
    <row r="9" spans="1:131" s="4" customFormat="1" ht="48.75" customHeight="1" x14ac:dyDescent="0.25">
      <c r="A9" s="38" t="s">
        <v>12</v>
      </c>
      <c r="B9" s="39" t="s">
        <v>13</v>
      </c>
      <c r="C9" s="38" t="s">
        <v>0</v>
      </c>
      <c r="D9" s="57"/>
      <c r="E9" s="57"/>
      <c r="F9" s="40"/>
      <c r="G9" s="86"/>
      <c r="H9" s="79">
        <v>4</v>
      </c>
      <c r="I9" s="79">
        <v>2</v>
      </c>
      <c r="J9" s="41">
        <v>1</v>
      </c>
      <c r="K9" s="42">
        <v>2</v>
      </c>
      <c r="L9" s="38">
        <v>8</v>
      </c>
      <c r="M9" s="38">
        <v>8</v>
      </c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4"/>
      <c r="AU9" s="44"/>
      <c r="AV9" s="44"/>
      <c r="AW9" s="44"/>
      <c r="AX9" s="44"/>
      <c r="AY9" s="44"/>
      <c r="AZ9" s="44"/>
      <c r="BA9" s="44"/>
      <c r="BB9" s="44"/>
      <c r="BC9" s="45"/>
      <c r="BD9" s="45"/>
      <c r="BE9" s="45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</row>
    <row r="10" spans="1:131" ht="37.5" customHeight="1" x14ac:dyDescent="0.2">
      <c r="A10" s="46" t="s">
        <v>14</v>
      </c>
      <c r="B10" s="47" t="s">
        <v>15</v>
      </c>
      <c r="C10" s="46"/>
      <c r="D10" s="58"/>
      <c r="E10" s="57"/>
      <c r="F10" s="40"/>
      <c r="G10" s="86"/>
      <c r="H10" s="40"/>
      <c r="I10" s="40"/>
      <c r="J10" s="48"/>
      <c r="K10" s="49"/>
      <c r="L10" s="50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</row>
    <row r="11" spans="1:131" ht="14.25" customHeight="1" x14ac:dyDescent="0.2">
      <c r="A11" s="20" t="s">
        <v>16</v>
      </c>
      <c r="B11" s="21" t="s">
        <v>17</v>
      </c>
      <c r="C11" s="21"/>
      <c r="D11" s="59"/>
      <c r="E11" s="66"/>
      <c r="F11" s="34"/>
      <c r="G11" s="87"/>
      <c r="H11" s="34"/>
      <c r="I11" s="34"/>
      <c r="J11" s="13"/>
      <c r="K11" s="14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</row>
    <row r="12" spans="1:131" ht="14.25" customHeight="1" x14ac:dyDescent="0.25">
      <c r="A12" s="51">
        <v>1</v>
      </c>
      <c r="B12" s="24" t="s">
        <v>280</v>
      </c>
      <c r="C12" s="12" t="s">
        <v>49</v>
      </c>
      <c r="D12" s="60">
        <f>(D16+D17)*1.1*0.3</f>
        <v>225.13</v>
      </c>
      <c r="E12" s="67">
        <v>0.14000000000000001</v>
      </c>
      <c r="F12" s="71">
        <f>D12*E12</f>
        <v>32</v>
      </c>
      <c r="G12" s="71">
        <f>I12*H12</f>
        <v>4</v>
      </c>
      <c r="H12" s="71">
        <v>1</v>
      </c>
      <c r="I12" s="71">
        <v>4</v>
      </c>
      <c r="J12" s="113">
        <v>3</v>
      </c>
      <c r="K12" s="114">
        <v>6</v>
      </c>
      <c r="L12" s="15"/>
      <c r="M12" s="16"/>
      <c r="N12" s="16">
        <v>8</v>
      </c>
      <c r="O12" s="16">
        <v>8</v>
      </c>
      <c r="P12" s="16">
        <v>8</v>
      </c>
      <c r="Q12" s="16">
        <v>8</v>
      </c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</row>
    <row r="13" spans="1:131" ht="28.5" customHeight="1" x14ac:dyDescent="0.25">
      <c r="A13" s="51">
        <v>2</v>
      </c>
      <c r="B13" s="25" t="s">
        <v>226</v>
      </c>
      <c r="C13" s="12" t="s">
        <v>49</v>
      </c>
      <c r="D13" s="60">
        <v>225.13</v>
      </c>
      <c r="E13" s="60">
        <v>0.06</v>
      </c>
      <c r="F13" s="71">
        <f>D13*E13</f>
        <v>14</v>
      </c>
      <c r="G13" s="71">
        <f>I13*H13</f>
        <v>4</v>
      </c>
      <c r="H13" s="71">
        <v>1</v>
      </c>
      <c r="I13" s="71">
        <v>4</v>
      </c>
      <c r="J13" s="12">
        <v>3</v>
      </c>
      <c r="K13" s="76">
        <v>6</v>
      </c>
      <c r="L13" s="15"/>
      <c r="M13" s="16"/>
      <c r="N13" s="16">
        <v>8</v>
      </c>
      <c r="O13" s="16">
        <v>8</v>
      </c>
      <c r="P13" s="16">
        <v>8</v>
      </c>
      <c r="Q13" s="16">
        <v>8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</row>
    <row r="14" spans="1:131" ht="14.25" customHeight="1" x14ac:dyDescent="0.25">
      <c r="A14" s="51">
        <v>3</v>
      </c>
      <c r="B14" s="24" t="s">
        <v>227</v>
      </c>
      <c r="C14" s="12" t="s">
        <v>49</v>
      </c>
      <c r="D14" s="60">
        <f>((D16+D17)*1.1)*0.2</f>
        <v>150.08000000000001</v>
      </c>
      <c r="E14" s="60">
        <v>0.09</v>
      </c>
      <c r="F14" s="71">
        <f t="shared" ref="F14:F76" si="0">D14*E14</f>
        <v>14</v>
      </c>
      <c r="G14" s="71">
        <f>I14*H14</f>
        <v>3</v>
      </c>
      <c r="H14" s="71">
        <v>1</v>
      </c>
      <c r="I14" s="71">
        <v>3</v>
      </c>
      <c r="J14" s="12">
        <v>66</v>
      </c>
      <c r="K14" s="76">
        <v>68</v>
      </c>
      <c r="L14" s="15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>
        <v>8</v>
      </c>
      <c r="BZ14" s="16">
        <v>4</v>
      </c>
      <c r="CA14" s="16">
        <v>2</v>
      </c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</row>
    <row r="15" spans="1:131" ht="18.75" customHeight="1" x14ac:dyDescent="0.25">
      <c r="A15" s="51">
        <v>4</v>
      </c>
      <c r="B15" s="24" t="s">
        <v>228</v>
      </c>
      <c r="C15" s="12" t="s">
        <v>50</v>
      </c>
      <c r="D15" s="60">
        <v>299</v>
      </c>
      <c r="E15" s="60">
        <v>0.21</v>
      </c>
      <c r="F15" s="71">
        <f t="shared" si="0"/>
        <v>63</v>
      </c>
      <c r="G15" s="71">
        <f>I15*H15</f>
        <v>8</v>
      </c>
      <c r="H15" s="71">
        <v>1</v>
      </c>
      <c r="I15" s="71">
        <v>8</v>
      </c>
      <c r="J15" s="12">
        <v>77</v>
      </c>
      <c r="K15" s="76">
        <v>84</v>
      </c>
      <c r="L15" s="15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>
        <v>8</v>
      </c>
      <c r="CK15" s="16">
        <v>8</v>
      </c>
      <c r="CL15" s="16">
        <v>8</v>
      </c>
      <c r="CM15" s="16">
        <v>8</v>
      </c>
      <c r="CN15" s="16">
        <v>8</v>
      </c>
      <c r="CO15" s="16">
        <v>8</v>
      </c>
      <c r="CP15" s="16">
        <v>8</v>
      </c>
      <c r="CQ15" s="16">
        <v>8</v>
      </c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</row>
    <row r="16" spans="1:131" ht="14.25" customHeight="1" x14ac:dyDescent="0.25">
      <c r="A16" s="51">
        <v>5</v>
      </c>
      <c r="B16" s="24" t="s">
        <v>229</v>
      </c>
      <c r="C16" s="12" t="s">
        <v>51</v>
      </c>
      <c r="D16" s="60">
        <v>509.2</v>
      </c>
      <c r="E16" s="60">
        <v>0.16</v>
      </c>
      <c r="F16" s="71">
        <f t="shared" si="0"/>
        <v>81</v>
      </c>
      <c r="G16" s="71">
        <f t="shared" ref="G16:G78" si="1">I16*H16</f>
        <v>10</v>
      </c>
      <c r="H16" s="71">
        <v>1</v>
      </c>
      <c r="I16" s="71">
        <v>10</v>
      </c>
      <c r="J16" s="12">
        <v>85</v>
      </c>
      <c r="K16" s="76">
        <v>94</v>
      </c>
      <c r="L16" s="15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>
        <v>8</v>
      </c>
      <c r="CS16" s="16">
        <v>8</v>
      </c>
      <c r="CT16" s="16">
        <v>8</v>
      </c>
      <c r="CU16" s="16">
        <v>8</v>
      </c>
      <c r="CV16" s="16">
        <v>8</v>
      </c>
      <c r="CW16" s="16">
        <v>8</v>
      </c>
      <c r="CX16" s="16">
        <v>8</v>
      </c>
      <c r="CY16" s="16">
        <v>8</v>
      </c>
      <c r="CZ16" s="16">
        <v>8</v>
      </c>
      <c r="DA16" s="16">
        <v>8</v>
      </c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</row>
    <row r="17" spans="1:131" ht="14.25" customHeight="1" x14ac:dyDescent="0.25">
      <c r="A17" s="51">
        <v>6</v>
      </c>
      <c r="B17" s="25" t="s">
        <v>230</v>
      </c>
      <c r="C17" s="12" t="s">
        <v>51</v>
      </c>
      <c r="D17" s="60">
        <v>173</v>
      </c>
      <c r="E17" s="60">
        <v>0.32</v>
      </c>
      <c r="F17" s="71">
        <f t="shared" si="0"/>
        <v>55</v>
      </c>
      <c r="G17" s="71">
        <f t="shared" si="1"/>
        <v>7</v>
      </c>
      <c r="H17" s="71">
        <v>1</v>
      </c>
      <c r="I17" s="71">
        <v>7</v>
      </c>
      <c r="J17" s="12">
        <v>95</v>
      </c>
      <c r="K17" s="76">
        <v>101</v>
      </c>
      <c r="L17" s="15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>
        <v>8</v>
      </c>
      <c r="DC17" s="16">
        <v>8</v>
      </c>
      <c r="DD17" s="16">
        <v>8</v>
      </c>
      <c r="DE17" s="16">
        <v>8</v>
      </c>
      <c r="DF17" s="16">
        <v>8</v>
      </c>
      <c r="DG17" s="16">
        <v>8</v>
      </c>
      <c r="DH17" s="16">
        <v>8</v>
      </c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</row>
    <row r="18" spans="1:131" ht="14.25" customHeight="1" x14ac:dyDescent="0.25">
      <c r="A18" s="51">
        <v>7</v>
      </c>
      <c r="B18" s="24" t="s">
        <v>231</v>
      </c>
      <c r="C18" s="12" t="s">
        <v>51</v>
      </c>
      <c r="D18" s="60">
        <v>61.5</v>
      </c>
      <c r="E18" s="60">
        <v>0.26</v>
      </c>
      <c r="F18" s="71">
        <f t="shared" si="0"/>
        <v>16</v>
      </c>
      <c r="G18" s="71">
        <f t="shared" si="1"/>
        <v>2</v>
      </c>
      <c r="H18" s="71">
        <v>1</v>
      </c>
      <c r="I18" s="71">
        <v>2</v>
      </c>
      <c r="J18" s="12">
        <v>102</v>
      </c>
      <c r="K18" s="76">
        <v>103</v>
      </c>
      <c r="L18" s="15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>
        <v>8</v>
      </c>
      <c r="DJ18" s="16">
        <v>8</v>
      </c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</row>
    <row r="19" spans="1:131" ht="18.75" customHeight="1" x14ac:dyDescent="0.25">
      <c r="A19" s="51">
        <v>8</v>
      </c>
      <c r="B19" s="24" t="s">
        <v>232</v>
      </c>
      <c r="C19" s="12" t="s">
        <v>51</v>
      </c>
      <c r="D19" s="60">
        <v>16.850000000000001</v>
      </c>
      <c r="E19" s="60">
        <v>0.71</v>
      </c>
      <c r="F19" s="71">
        <f t="shared" si="0"/>
        <v>12</v>
      </c>
      <c r="G19" s="71">
        <f t="shared" si="1"/>
        <v>2</v>
      </c>
      <c r="H19" s="71">
        <v>1</v>
      </c>
      <c r="I19" s="71">
        <v>2</v>
      </c>
      <c r="J19" s="12">
        <v>75</v>
      </c>
      <c r="K19" s="76">
        <v>76</v>
      </c>
      <c r="L19" s="15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>
        <v>8</v>
      </c>
      <c r="CI19" s="16">
        <v>4</v>
      </c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</row>
    <row r="20" spans="1:131" ht="14.25" customHeight="1" x14ac:dyDescent="0.25">
      <c r="A20" s="51">
        <v>9</v>
      </c>
      <c r="B20" s="25" t="s">
        <v>233</v>
      </c>
      <c r="C20" s="12" t="s">
        <v>51</v>
      </c>
      <c r="D20" s="60">
        <v>1.8</v>
      </c>
      <c r="E20" s="60">
        <v>1.1100000000000001</v>
      </c>
      <c r="F20" s="71">
        <f t="shared" si="0"/>
        <v>2</v>
      </c>
      <c r="G20" s="71">
        <f t="shared" si="1"/>
        <v>1</v>
      </c>
      <c r="H20" s="71">
        <v>1</v>
      </c>
      <c r="I20" s="71">
        <v>1</v>
      </c>
      <c r="J20" s="12">
        <v>73</v>
      </c>
      <c r="K20" s="76">
        <v>73</v>
      </c>
      <c r="L20" s="15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>
        <v>2</v>
      </c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</row>
    <row r="21" spans="1:131" ht="14.25" customHeight="1" x14ac:dyDescent="0.25">
      <c r="A21" s="51">
        <v>10</v>
      </c>
      <c r="B21" s="24" t="s">
        <v>234</v>
      </c>
      <c r="C21" s="12" t="s">
        <v>51</v>
      </c>
      <c r="D21" s="60">
        <v>15</v>
      </c>
      <c r="E21" s="60">
        <v>0.8</v>
      </c>
      <c r="F21" s="71">
        <f t="shared" si="0"/>
        <v>12</v>
      </c>
      <c r="G21" s="71">
        <f t="shared" si="1"/>
        <v>2</v>
      </c>
      <c r="H21" s="71">
        <v>1</v>
      </c>
      <c r="I21" s="71">
        <v>2</v>
      </c>
      <c r="J21" s="12">
        <v>67</v>
      </c>
      <c r="K21" s="76">
        <v>68</v>
      </c>
      <c r="L21" s="1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>
        <v>8</v>
      </c>
      <c r="CA21" s="16">
        <v>4</v>
      </c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</row>
    <row r="22" spans="1:131" ht="14.25" customHeight="1" x14ac:dyDescent="0.25">
      <c r="A22" s="51">
        <v>11</v>
      </c>
      <c r="B22" s="24" t="s">
        <v>235</v>
      </c>
      <c r="C22" s="12" t="s">
        <v>52</v>
      </c>
      <c r="D22" s="60">
        <v>258.2</v>
      </c>
      <c r="E22" s="60">
        <v>0.05</v>
      </c>
      <c r="F22" s="71">
        <f t="shared" si="0"/>
        <v>13</v>
      </c>
      <c r="G22" s="71">
        <f t="shared" si="1"/>
        <v>2</v>
      </c>
      <c r="H22" s="71">
        <v>1</v>
      </c>
      <c r="I22" s="71">
        <v>2</v>
      </c>
      <c r="J22" s="12">
        <v>69</v>
      </c>
      <c r="K22" s="76">
        <v>70</v>
      </c>
      <c r="L22" s="1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>
        <v>8</v>
      </c>
      <c r="CC22" s="16">
        <v>4</v>
      </c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</row>
    <row r="23" spans="1:131" ht="14.25" customHeight="1" x14ac:dyDescent="0.25">
      <c r="A23" s="51">
        <v>12</v>
      </c>
      <c r="B23" s="24" t="s">
        <v>236</v>
      </c>
      <c r="C23" s="12" t="s">
        <v>49</v>
      </c>
      <c r="D23" s="60">
        <v>2.7</v>
      </c>
      <c r="E23" s="60">
        <v>1.1100000000000001</v>
      </c>
      <c r="F23" s="71">
        <f t="shared" si="0"/>
        <v>3</v>
      </c>
      <c r="G23" s="71">
        <f t="shared" si="1"/>
        <v>1</v>
      </c>
      <c r="H23" s="71">
        <v>1</v>
      </c>
      <c r="I23" s="71">
        <v>1</v>
      </c>
      <c r="J23" s="12">
        <v>70</v>
      </c>
      <c r="K23" s="76">
        <v>70</v>
      </c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>
        <v>3</v>
      </c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</row>
    <row r="24" spans="1:131" ht="15" customHeight="1" x14ac:dyDescent="0.25">
      <c r="A24" s="51">
        <v>13</v>
      </c>
      <c r="B24" s="24" t="s">
        <v>237</v>
      </c>
      <c r="C24" s="12" t="s">
        <v>51</v>
      </c>
      <c r="D24" s="60">
        <v>15</v>
      </c>
      <c r="E24" s="60">
        <v>0.13</v>
      </c>
      <c r="F24" s="71">
        <f t="shared" si="0"/>
        <v>2</v>
      </c>
      <c r="G24" s="71">
        <f t="shared" si="1"/>
        <v>1</v>
      </c>
      <c r="H24" s="71">
        <v>1</v>
      </c>
      <c r="I24" s="71">
        <v>1</v>
      </c>
      <c r="J24" s="12">
        <v>72</v>
      </c>
      <c r="K24" s="76">
        <v>72</v>
      </c>
      <c r="L24" s="1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>
        <v>2</v>
      </c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</row>
    <row r="25" spans="1:131" ht="15" x14ac:dyDescent="0.25">
      <c r="A25" s="51">
        <v>14</v>
      </c>
      <c r="B25" s="25" t="s">
        <v>238</v>
      </c>
      <c r="C25" s="12" t="s">
        <v>51</v>
      </c>
      <c r="D25" s="60">
        <v>15.5</v>
      </c>
      <c r="E25" s="60">
        <v>0.52</v>
      </c>
      <c r="F25" s="71">
        <f t="shared" si="0"/>
        <v>8</v>
      </c>
      <c r="G25" s="71">
        <f t="shared" si="1"/>
        <v>1</v>
      </c>
      <c r="H25" s="71">
        <v>1</v>
      </c>
      <c r="I25" s="69">
        <v>1</v>
      </c>
      <c r="J25" s="12">
        <v>74</v>
      </c>
      <c r="K25" s="76">
        <v>74</v>
      </c>
      <c r="L25" s="1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>
        <v>8</v>
      </c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</row>
    <row r="26" spans="1:131" ht="18.75" customHeight="1" x14ac:dyDescent="0.2">
      <c r="A26" s="20" t="s">
        <v>18</v>
      </c>
      <c r="B26" s="21" t="s">
        <v>19</v>
      </c>
      <c r="C26" s="21"/>
      <c r="D26" s="59"/>
      <c r="E26" s="59"/>
      <c r="F26" s="71"/>
      <c r="G26" s="71"/>
      <c r="H26" s="71"/>
      <c r="I26" s="72"/>
      <c r="J26" s="12"/>
      <c r="K26" s="76"/>
      <c r="L26" s="1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</row>
    <row r="27" spans="1:131" ht="14.25" customHeight="1" x14ac:dyDescent="0.2">
      <c r="A27" s="24">
        <v>1</v>
      </c>
      <c r="B27" s="24" t="s">
        <v>53</v>
      </c>
      <c r="C27" s="12" t="s">
        <v>54</v>
      </c>
      <c r="D27" s="60">
        <v>19</v>
      </c>
      <c r="E27" s="60">
        <v>0.21</v>
      </c>
      <c r="F27" s="71">
        <f t="shared" si="0"/>
        <v>4</v>
      </c>
      <c r="G27" s="71">
        <f t="shared" si="1"/>
        <v>1</v>
      </c>
      <c r="H27" s="71">
        <v>1</v>
      </c>
      <c r="I27" s="69">
        <v>1</v>
      </c>
      <c r="J27" s="12">
        <v>3</v>
      </c>
      <c r="K27" s="76">
        <v>3</v>
      </c>
      <c r="L27" s="15"/>
      <c r="M27" s="16"/>
      <c r="N27" s="16">
        <v>4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</row>
    <row r="28" spans="1:131" ht="15" customHeight="1" x14ac:dyDescent="0.2">
      <c r="A28" s="24">
        <v>2</v>
      </c>
      <c r="B28" s="24" t="s">
        <v>55</v>
      </c>
      <c r="C28" s="12" t="s">
        <v>49</v>
      </c>
      <c r="D28" s="60">
        <v>143</v>
      </c>
      <c r="E28" s="60">
        <v>0.06</v>
      </c>
      <c r="F28" s="71">
        <f t="shared" si="0"/>
        <v>9</v>
      </c>
      <c r="G28" s="71">
        <f t="shared" si="1"/>
        <v>2</v>
      </c>
      <c r="H28" s="71">
        <v>1</v>
      </c>
      <c r="I28" s="69">
        <v>2</v>
      </c>
      <c r="J28" s="12">
        <v>77</v>
      </c>
      <c r="K28" s="76">
        <v>78</v>
      </c>
      <c r="L28" s="1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>
        <v>4</v>
      </c>
      <c r="CK28" s="16">
        <v>4</v>
      </c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</row>
    <row r="29" spans="1:131" ht="14.25" customHeight="1" x14ac:dyDescent="0.2">
      <c r="A29" s="24">
        <v>3</v>
      </c>
      <c r="B29" s="24" t="s">
        <v>56</v>
      </c>
      <c r="C29" s="12" t="s">
        <v>54</v>
      </c>
      <c r="D29" s="60">
        <v>5</v>
      </c>
      <c r="E29" s="60">
        <v>0.8</v>
      </c>
      <c r="F29" s="71">
        <f t="shared" si="0"/>
        <v>4</v>
      </c>
      <c r="G29" s="71">
        <f t="shared" si="1"/>
        <v>1</v>
      </c>
      <c r="H29" s="71">
        <v>1</v>
      </c>
      <c r="I29" s="69">
        <v>1</v>
      </c>
      <c r="J29" s="12">
        <v>66</v>
      </c>
      <c r="K29" s="76">
        <v>66</v>
      </c>
      <c r="L29" s="1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>
        <v>4</v>
      </c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</row>
    <row r="30" spans="1:131" ht="18.75" customHeight="1" x14ac:dyDescent="0.2">
      <c r="A30" s="24">
        <v>4</v>
      </c>
      <c r="B30" s="24" t="s">
        <v>57</v>
      </c>
      <c r="C30" s="12" t="s">
        <v>54</v>
      </c>
      <c r="D30" s="60">
        <v>9</v>
      </c>
      <c r="E30" s="60">
        <v>0.44</v>
      </c>
      <c r="F30" s="71">
        <f t="shared" si="0"/>
        <v>4</v>
      </c>
      <c r="G30" s="71">
        <f t="shared" si="1"/>
        <v>1</v>
      </c>
      <c r="H30" s="71">
        <v>1</v>
      </c>
      <c r="I30" s="69">
        <v>1</v>
      </c>
      <c r="J30" s="12">
        <v>66</v>
      </c>
      <c r="K30" s="76">
        <v>66</v>
      </c>
      <c r="L30" s="1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>
        <v>4</v>
      </c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</row>
    <row r="31" spans="1:131" ht="14.25" customHeight="1" x14ac:dyDescent="0.2">
      <c r="A31" s="24">
        <v>5</v>
      </c>
      <c r="B31" s="24" t="s">
        <v>58</v>
      </c>
      <c r="C31" s="12" t="s">
        <v>54</v>
      </c>
      <c r="D31" s="60">
        <v>1</v>
      </c>
      <c r="E31" s="60">
        <v>1</v>
      </c>
      <c r="F31" s="71">
        <f t="shared" si="0"/>
        <v>1</v>
      </c>
      <c r="G31" s="71">
        <f t="shared" si="1"/>
        <v>1</v>
      </c>
      <c r="H31" s="71">
        <v>1</v>
      </c>
      <c r="I31" s="69">
        <v>1</v>
      </c>
      <c r="J31" s="12">
        <v>66</v>
      </c>
      <c r="K31" s="76">
        <v>66</v>
      </c>
      <c r="L31" s="15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>
        <v>1</v>
      </c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</row>
    <row r="32" spans="1:131" ht="14.25" customHeight="1" x14ac:dyDescent="0.2">
      <c r="A32" s="24">
        <v>6</v>
      </c>
      <c r="B32" s="24" t="s">
        <v>59</v>
      </c>
      <c r="C32" s="12" t="s">
        <v>54</v>
      </c>
      <c r="D32" s="60">
        <v>432</v>
      </c>
      <c r="E32" s="60">
        <v>0.06</v>
      </c>
      <c r="F32" s="71">
        <f t="shared" si="0"/>
        <v>26</v>
      </c>
      <c r="G32" s="71">
        <f t="shared" si="1"/>
        <v>3</v>
      </c>
      <c r="H32" s="71">
        <v>1</v>
      </c>
      <c r="I32" s="69">
        <v>3</v>
      </c>
      <c r="J32" s="12">
        <v>67</v>
      </c>
      <c r="K32" s="76">
        <v>69</v>
      </c>
      <c r="L32" s="15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>
        <v>8</v>
      </c>
      <c r="CA32" s="16">
        <v>8</v>
      </c>
      <c r="CB32" s="16">
        <v>8</v>
      </c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</row>
    <row r="33" spans="1:131" ht="14.25" customHeight="1" x14ac:dyDescent="0.2">
      <c r="A33" s="24">
        <v>7</v>
      </c>
      <c r="B33" s="24" t="s">
        <v>60</v>
      </c>
      <c r="C33" s="12" t="s">
        <v>54</v>
      </c>
      <c r="D33" s="60">
        <v>118</v>
      </c>
      <c r="E33" s="60">
        <v>0.2</v>
      </c>
      <c r="F33" s="71">
        <f t="shared" si="0"/>
        <v>24</v>
      </c>
      <c r="G33" s="71">
        <f t="shared" si="1"/>
        <v>3</v>
      </c>
      <c r="H33" s="71">
        <v>1</v>
      </c>
      <c r="I33" s="69">
        <v>3</v>
      </c>
      <c r="J33" s="12">
        <v>70</v>
      </c>
      <c r="K33" s="76">
        <v>72</v>
      </c>
      <c r="L33" s="1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>
        <v>8</v>
      </c>
      <c r="CD33" s="16">
        <v>8</v>
      </c>
      <c r="CE33" s="16">
        <v>8</v>
      </c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</row>
    <row r="34" spans="1:131" ht="14.25" customHeight="1" x14ac:dyDescent="0.2">
      <c r="A34" s="24">
        <v>8</v>
      </c>
      <c r="B34" s="24" t="s">
        <v>61</v>
      </c>
      <c r="C34" s="12" t="s">
        <v>51</v>
      </c>
      <c r="D34" s="60">
        <v>715</v>
      </c>
      <c r="E34" s="60">
        <v>0.02</v>
      </c>
      <c r="F34" s="71">
        <f t="shared" si="0"/>
        <v>14</v>
      </c>
      <c r="G34" s="71">
        <f t="shared" si="1"/>
        <v>2</v>
      </c>
      <c r="H34" s="71">
        <v>1</v>
      </c>
      <c r="I34" s="69">
        <v>2</v>
      </c>
      <c r="J34" s="12">
        <v>73</v>
      </c>
      <c r="K34" s="76">
        <v>74</v>
      </c>
      <c r="L34" s="1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>
        <v>8</v>
      </c>
      <c r="CG34" s="16">
        <v>8</v>
      </c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</row>
    <row r="35" spans="1:131" ht="12.75" customHeight="1" x14ac:dyDescent="0.2">
      <c r="A35" s="20" t="s">
        <v>20</v>
      </c>
      <c r="B35" s="21" t="s">
        <v>21</v>
      </c>
      <c r="C35" s="21"/>
      <c r="D35" s="59"/>
      <c r="E35" s="59"/>
      <c r="F35" s="71"/>
      <c r="G35" s="71"/>
      <c r="H35" s="71"/>
      <c r="I35" s="72"/>
      <c r="J35" s="12"/>
      <c r="K35" s="76"/>
      <c r="L35" s="15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</row>
    <row r="36" spans="1:131" ht="12.75" customHeight="1" x14ac:dyDescent="0.2">
      <c r="A36" s="24"/>
      <c r="B36" s="21" t="s">
        <v>62</v>
      </c>
      <c r="C36" s="20"/>
      <c r="D36" s="61"/>
      <c r="E36" s="61"/>
      <c r="F36" s="71"/>
      <c r="G36" s="71"/>
      <c r="H36" s="71"/>
      <c r="I36" s="73"/>
      <c r="J36" s="12"/>
      <c r="K36" s="76"/>
      <c r="L36" s="15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</row>
    <row r="37" spans="1:131" ht="12.75" customHeight="1" x14ac:dyDescent="0.2">
      <c r="A37" s="24">
        <v>1</v>
      </c>
      <c r="B37" s="24" t="s">
        <v>170</v>
      </c>
      <c r="C37" s="12" t="s">
        <v>54</v>
      </c>
      <c r="D37" s="60">
        <v>1</v>
      </c>
      <c r="E37" s="60">
        <v>2</v>
      </c>
      <c r="F37" s="71">
        <f t="shared" si="0"/>
        <v>2</v>
      </c>
      <c r="G37" s="71">
        <f t="shared" si="1"/>
        <v>1</v>
      </c>
      <c r="H37" s="71">
        <v>1</v>
      </c>
      <c r="I37" s="69">
        <v>1</v>
      </c>
      <c r="J37" s="12">
        <v>75</v>
      </c>
      <c r="K37" s="76">
        <v>75</v>
      </c>
      <c r="L37" s="15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>
        <v>2</v>
      </c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</row>
    <row r="38" spans="1:131" ht="12.75" customHeight="1" x14ac:dyDescent="0.2">
      <c r="A38" s="24">
        <v>2</v>
      </c>
      <c r="B38" s="24" t="s">
        <v>171</v>
      </c>
      <c r="C38" s="12" t="s">
        <v>54</v>
      </c>
      <c r="D38" s="60">
        <v>1</v>
      </c>
      <c r="E38" s="60">
        <v>2</v>
      </c>
      <c r="F38" s="71">
        <f t="shared" si="0"/>
        <v>2</v>
      </c>
      <c r="G38" s="71">
        <f t="shared" si="1"/>
        <v>1</v>
      </c>
      <c r="H38" s="71">
        <v>1</v>
      </c>
      <c r="I38" s="69">
        <v>1</v>
      </c>
      <c r="J38" s="12">
        <v>75</v>
      </c>
      <c r="K38" s="76">
        <v>75</v>
      </c>
      <c r="L38" s="15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>
        <v>2</v>
      </c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</row>
    <row r="39" spans="1:131" ht="12.75" customHeight="1" x14ac:dyDescent="0.2">
      <c r="A39" s="24">
        <v>3</v>
      </c>
      <c r="B39" s="24" t="s">
        <v>172</v>
      </c>
      <c r="C39" s="12" t="s">
        <v>54</v>
      </c>
      <c r="D39" s="60">
        <v>3</v>
      </c>
      <c r="E39" s="60">
        <v>0.67</v>
      </c>
      <c r="F39" s="71">
        <f t="shared" si="0"/>
        <v>2</v>
      </c>
      <c r="G39" s="71">
        <f t="shared" si="1"/>
        <v>1</v>
      </c>
      <c r="H39" s="71">
        <v>1</v>
      </c>
      <c r="I39" s="69">
        <v>1</v>
      </c>
      <c r="J39" s="12">
        <v>75</v>
      </c>
      <c r="K39" s="76">
        <v>75</v>
      </c>
      <c r="L39" s="15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>
        <v>2</v>
      </c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</row>
    <row r="40" spans="1:131" ht="12.75" customHeight="1" x14ac:dyDescent="0.2">
      <c r="A40" s="24"/>
      <c r="B40" s="21" t="s">
        <v>63</v>
      </c>
      <c r="C40" s="12"/>
      <c r="D40" s="61"/>
      <c r="E40" s="61"/>
      <c r="F40" s="71"/>
      <c r="G40" s="71"/>
      <c r="H40" s="71"/>
      <c r="I40" s="73"/>
      <c r="J40" s="12"/>
      <c r="K40" s="76"/>
      <c r="L40" s="15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</row>
    <row r="41" spans="1:131" ht="12.75" customHeight="1" x14ac:dyDescent="0.2">
      <c r="A41" s="24">
        <v>4</v>
      </c>
      <c r="B41" s="26" t="s">
        <v>173</v>
      </c>
      <c r="C41" s="12" t="s">
        <v>54</v>
      </c>
      <c r="D41" s="60">
        <v>1</v>
      </c>
      <c r="E41" s="60">
        <v>1</v>
      </c>
      <c r="F41" s="71">
        <f t="shared" si="0"/>
        <v>1</v>
      </c>
      <c r="G41" s="71">
        <f t="shared" si="1"/>
        <v>1</v>
      </c>
      <c r="H41" s="71">
        <v>1</v>
      </c>
      <c r="I41" s="69">
        <v>1</v>
      </c>
      <c r="J41" s="12">
        <v>75</v>
      </c>
      <c r="K41" s="76">
        <v>75</v>
      </c>
      <c r="L41" s="15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>
        <v>1</v>
      </c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</row>
    <row r="42" spans="1:131" ht="12.75" customHeight="1" x14ac:dyDescent="0.2">
      <c r="A42" s="24">
        <v>5</v>
      </c>
      <c r="B42" s="16" t="s">
        <v>174</v>
      </c>
      <c r="C42" s="12" t="s">
        <v>54</v>
      </c>
      <c r="D42" s="60">
        <v>1</v>
      </c>
      <c r="E42" s="60">
        <v>1</v>
      </c>
      <c r="F42" s="71">
        <f t="shared" si="0"/>
        <v>1</v>
      </c>
      <c r="G42" s="71">
        <f t="shared" si="1"/>
        <v>1</v>
      </c>
      <c r="H42" s="71">
        <v>1</v>
      </c>
      <c r="I42" s="69">
        <v>1</v>
      </c>
      <c r="J42" s="12">
        <v>75</v>
      </c>
      <c r="K42" s="76">
        <v>75</v>
      </c>
      <c r="L42" s="15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>
        <v>1</v>
      </c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</row>
    <row r="43" spans="1:131" ht="12.75" customHeight="1" x14ac:dyDescent="0.2">
      <c r="A43" s="24">
        <v>6</v>
      </c>
      <c r="B43" s="16" t="s">
        <v>175</v>
      </c>
      <c r="C43" s="12" t="s">
        <v>54</v>
      </c>
      <c r="D43" s="60">
        <v>2</v>
      </c>
      <c r="E43" s="60">
        <v>2</v>
      </c>
      <c r="F43" s="71">
        <f t="shared" si="0"/>
        <v>4</v>
      </c>
      <c r="G43" s="71">
        <f t="shared" si="1"/>
        <v>1</v>
      </c>
      <c r="H43" s="71">
        <v>1</v>
      </c>
      <c r="I43" s="69">
        <v>1</v>
      </c>
      <c r="J43" s="12">
        <v>76</v>
      </c>
      <c r="K43" s="76">
        <v>76</v>
      </c>
      <c r="L43" s="15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>
        <v>2</v>
      </c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</row>
    <row r="44" spans="1:131" ht="12.75" customHeight="1" x14ac:dyDescent="0.2">
      <c r="A44" s="24">
        <v>7</v>
      </c>
      <c r="B44" s="16" t="s">
        <v>176</v>
      </c>
      <c r="C44" s="12" t="s">
        <v>54</v>
      </c>
      <c r="D44" s="60">
        <v>1</v>
      </c>
      <c r="E44" s="60">
        <v>1</v>
      </c>
      <c r="F44" s="71">
        <f t="shared" si="0"/>
        <v>1</v>
      </c>
      <c r="G44" s="71">
        <f t="shared" si="1"/>
        <v>1</v>
      </c>
      <c r="H44" s="71">
        <v>1</v>
      </c>
      <c r="I44" s="69">
        <v>1</v>
      </c>
      <c r="J44" s="12">
        <v>76</v>
      </c>
      <c r="K44" s="76">
        <v>76</v>
      </c>
      <c r="L44" s="15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>
        <v>1</v>
      </c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</row>
    <row r="45" spans="1:131" ht="12.75" customHeight="1" x14ac:dyDescent="0.2">
      <c r="A45" s="24">
        <v>8</v>
      </c>
      <c r="B45" s="16" t="s">
        <v>177</v>
      </c>
      <c r="C45" s="12" t="s">
        <v>54</v>
      </c>
      <c r="D45" s="60">
        <v>1</v>
      </c>
      <c r="E45" s="60">
        <v>1</v>
      </c>
      <c r="F45" s="71">
        <f t="shared" si="0"/>
        <v>1</v>
      </c>
      <c r="G45" s="71">
        <f t="shared" si="1"/>
        <v>1</v>
      </c>
      <c r="H45" s="71">
        <v>1</v>
      </c>
      <c r="I45" s="69">
        <v>1</v>
      </c>
      <c r="J45" s="12">
        <v>76</v>
      </c>
      <c r="K45" s="76">
        <v>76</v>
      </c>
      <c r="L45" s="15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>
        <v>1</v>
      </c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</row>
    <row r="46" spans="1:131" ht="12.75" customHeight="1" x14ac:dyDescent="0.2">
      <c r="A46" s="24">
        <v>9</v>
      </c>
      <c r="B46" s="16" t="s">
        <v>178</v>
      </c>
      <c r="C46" s="12" t="s">
        <v>54</v>
      </c>
      <c r="D46" s="60">
        <v>1</v>
      </c>
      <c r="E46" s="60">
        <v>1</v>
      </c>
      <c r="F46" s="71">
        <f t="shared" si="0"/>
        <v>1</v>
      </c>
      <c r="G46" s="71">
        <f t="shared" si="1"/>
        <v>1</v>
      </c>
      <c r="H46" s="71">
        <v>1</v>
      </c>
      <c r="I46" s="69">
        <v>1</v>
      </c>
      <c r="J46" s="12">
        <v>76</v>
      </c>
      <c r="K46" s="76">
        <v>76</v>
      </c>
      <c r="L46" s="15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>
        <v>1</v>
      </c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</row>
    <row r="47" spans="1:131" ht="12.75" customHeight="1" x14ac:dyDescent="0.2">
      <c r="A47" s="24">
        <v>10</v>
      </c>
      <c r="B47" s="16" t="s">
        <v>179</v>
      </c>
      <c r="C47" s="12" t="s">
        <v>54</v>
      </c>
      <c r="D47" s="60">
        <v>3</v>
      </c>
      <c r="E47" s="60">
        <v>0.67</v>
      </c>
      <c r="F47" s="71">
        <f t="shared" si="0"/>
        <v>2</v>
      </c>
      <c r="G47" s="71">
        <f t="shared" si="1"/>
        <v>1</v>
      </c>
      <c r="H47" s="71">
        <v>1</v>
      </c>
      <c r="I47" s="69">
        <v>1</v>
      </c>
      <c r="J47" s="12">
        <v>76</v>
      </c>
      <c r="K47" s="76">
        <v>76</v>
      </c>
      <c r="L47" s="15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>
        <v>2</v>
      </c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</row>
    <row r="48" spans="1:131" ht="12.75" customHeight="1" x14ac:dyDescent="0.2">
      <c r="A48" s="24"/>
      <c r="B48" s="21" t="s">
        <v>64</v>
      </c>
      <c r="C48" s="12"/>
      <c r="D48" s="61"/>
      <c r="E48" s="61"/>
      <c r="F48" s="71"/>
      <c r="G48" s="71"/>
      <c r="H48" s="71"/>
      <c r="I48" s="73"/>
      <c r="J48" s="12"/>
      <c r="K48" s="76"/>
      <c r="L48" s="15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</row>
    <row r="49" spans="1:131" ht="12.75" customHeight="1" x14ac:dyDescent="0.2">
      <c r="A49" s="24">
        <v>11</v>
      </c>
      <c r="B49" s="16" t="s">
        <v>180</v>
      </c>
      <c r="C49" s="12" t="s">
        <v>54</v>
      </c>
      <c r="D49" s="60">
        <v>35</v>
      </c>
      <c r="E49" s="60">
        <v>0.11</v>
      </c>
      <c r="F49" s="71">
        <f t="shared" si="0"/>
        <v>4</v>
      </c>
      <c r="G49" s="71">
        <f t="shared" si="1"/>
        <v>1</v>
      </c>
      <c r="H49" s="71">
        <v>1</v>
      </c>
      <c r="I49" s="69">
        <v>1</v>
      </c>
      <c r="J49" s="12">
        <v>77</v>
      </c>
      <c r="K49" s="76">
        <v>77</v>
      </c>
      <c r="L49" s="15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>
        <v>4</v>
      </c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</row>
    <row r="50" spans="1:131" ht="12.75" customHeight="1" x14ac:dyDescent="0.2">
      <c r="A50" s="24"/>
      <c r="B50" s="21" t="s">
        <v>65</v>
      </c>
      <c r="C50" s="12"/>
      <c r="D50" s="61"/>
      <c r="E50" s="61"/>
      <c r="F50" s="71"/>
      <c r="G50" s="71"/>
      <c r="H50" s="71"/>
      <c r="I50" s="73"/>
      <c r="J50" s="12"/>
      <c r="K50" s="76"/>
      <c r="L50" s="15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</row>
    <row r="51" spans="1:131" ht="12.75" customHeight="1" x14ac:dyDescent="0.2">
      <c r="A51" s="24">
        <v>12</v>
      </c>
      <c r="B51" s="16" t="s">
        <v>181</v>
      </c>
      <c r="C51" s="12" t="s">
        <v>54</v>
      </c>
      <c r="D51" s="60">
        <v>6</v>
      </c>
      <c r="E51" s="60">
        <v>0.16</v>
      </c>
      <c r="F51" s="71">
        <f t="shared" si="0"/>
        <v>1</v>
      </c>
      <c r="G51" s="71">
        <f t="shared" si="1"/>
        <v>1</v>
      </c>
      <c r="H51" s="71">
        <v>1</v>
      </c>
      <c r="I51" s="69">
        <v>1</v>
      </c>
      <c r="J51" s="12">
        <v>77</v>
      </c>
      <c r="K51" s="76">
        <v>77</v>
      </c>
      <c r="L51" s="15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>
        <v>1</v>
      </c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</row>
    <row r="52" spans="1:131" ht="12.75" customHeight="1" x14ac:dyDescent="0.2">
      <c r="A52" s="24">
        <v>13</v>
      </c>
      <c r="B52" s="16" t="s">
        <v>182</v>
      </c>
      <c r="C52" s="12" t="s">
        <v>54</v>
      </c>
      <c r="D52" s="60">
        <v>7</v>
      </c>
      <c r="E52" s="60">
        <v>0.28999999999999998</v>
      </c>
      <c r="F52" s="71">
        <f t="shared" si="0"/>
        <v>2</v>
      </c>
      <c r="G52" s="71">
        <f t="shared" si="1"/>
        <v>1</v>
      </c>
      <c r="H52" s="71">
        <v>1</v>
      </c>
      <c r="I52" s="69">
        <v>1</v>
      </c>
      <c r="J52" s="12">
        <v>77</v>
      </c>
      <c r="K52" s="76">
        <v>77</v>
      </c>
      <c r="L52" s="15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>
        <v>2</v>
      </c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</row>
    <row r="53" spans="1:131" ht="12.75" customHeight="1" x14ac:dyDescent="0.2">
      <c r="A53" s="24">
        <v>14</v>
      </c>
      <c r="B53" s="16" t="s">
        <v>183</v>
      </c>
      <c r="C53" s="12" t="s">
        <v>54</v>
      </c>
      <c r="D53" s="60">
        <v>5</v>
      </c>
      <c r="E53" s="60">
        <v>0.4</v>
      </c>
      <c r="F53" s="71">
        <f t="shared" si="0"/>
        <v>2</v>
      </c>
      <c r="G53" s="71">
        <f t="shared" si="1"/>
        <v>1</v>
      </c>
      <c r="H53" s="71">
        <v>1</v>
      </c>
      <c r="I53" s="69">
        <v>1</v>
      </c>
      <c r="J53" s="12">
        <v>77</v>
      </c>
      <c r="K53" s="76">
        <v>77</v>
      </c>
      <c r="L53" s="15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>
        <v>2</v>
      </c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</row>
    <row r="54" spans="1:131" ht="12.75" customHeight="1" x14ac:dyDescent="0.2">
      <c r="A54" s="24">
        <v>15</v>
      </c>
      <c r="B54" s="16" t="s">
        <v>184</v>
      </c>
      <c r="C54" s="12" t="s">
        <v>54</v>
      </c>
      <c r="D54" s="60">
        <v>98</v>
      </c>
      <c r="E54" s="60">
        <v>0.16</v>
      </c>
      <c r="F54" s="71">
        <f t="shared" si="0"/>
        <v>16</v>
      </c>
      <c r="G54" s="71">
        <f t="shared" si="1"/>
        <v>2</v>
      </c>
      <c r="H54" s="71">
        <v>1</v>
      </c>
      <c r="I54" s="69">
        <v>2</v>
      </c>
      <c r="J54" s="12">
        <v>78</v>
      </c>
      <c r="K54" s="76">
        <v>79</v>
      </c>
      <c r="L54" s="15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>
        <v>8</v>
      </c>
      <c r="CL54" s="16">
        <v>8</v>
      </c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</row>
    <row r="55" spans="1:131" ht="12.75" customHeight="1" x14ac:dyDescent="0.2">
      <c r="A55" s="24">
        <v>16</v>
      </c>
      <c r="B55" s="16" t="s">
        <v>185</v>
      </c>
      <c r="C55" s="12" t="s">
        <v>54</v>
      </c>
      <c r="D55" s="60">
        <v>5</v>
      </c>
      <c r="E55" s="60">
        <v>0.4</v>
      </c>
      <c r="F55" s="71">
        <f t="shared" si="0"/>
        <v>2</v>
      </c>
      <c r="G55" s="71">
        <f t="shared" si="1"/>
        <v>1</v>
      </c>
      <c r="H55" s="71">
        <v>1</v>
      </c>
      <c r="I55" s="69">
        <v>1</v>
      </c>
      <c r="J55" s="12">
        <v>80</v>
      </c>
      <c r="K55" s="76">
        <v>80</v>
      </c>
      <c r="L55" s="15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>
        <v>2</v>
      </c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</row>
    <row r="56" spans="1:131" ht="12.75" customHeight="1" x14ac:dyDescent="0.2">
      <c r="A56" s="24">
        <v>17</v>
      </c>
      <c r="B56" s="16" t="s">
        <v>186</v>
      </c>
      <c r="C56" s="12" t="s">
        <v>54</v>
      </c>
      <c r="D56" s="60">
        <v>20</v>
      </c>
      <c r="E56" s="60">
        <v>0.2</v>
      </c>
      <c r="F56" s="71">
        <f t="shared" si="0"/>
        <v>4</v>
      </c>
      <c r="G56" s="71">
        <f t="shared" si="1"/>
        <v>1</v>
      </c>
      <c r="H56" s="71">
        <v>1</v>
      </c>
      <c r="I56" s="69">
        <v>1</v>
      </c>
      <c r="J56" s="12">
        <v>80</v>
      </c>
      <c r="K56" s="76">
        <v>80</v>
      </c>
      <c r="L56" s="15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>
        <v>4</v>
      </c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</row>
    <row r="57" spans="1:131" ht="12.75" customHeight="1" x14ac:dyDescent="0.2">
      <c r="A57" s="24">
        <v>18</v>
      </c>
      <c r="B57" s="16" t="s">
        <v>187</v>
      </c>
      <c r="C57" s="12" t="s">
        <v>54</v>
      </c>
      <c r="D57" s="60">
        <v>7</v>
      </c>
      <c r="E57" s="60">
        <v>0.28000000000000003</v>
      </c>
      <c r="F57" s="71">
        <f t="shared" si="0"/>
        <v>2</v>
      </c>
      <c r="G57" s="71">
        <f t="shared" si="1"/>
        <v>1</v>
      </c>
      <c r="H57" s="71">
        <v>1</v>
      </c>
      <c r="I57" s="69">
        <v>1</v>
      </c>
      <c r="J57" s="12">
        <v>80</v>
      </c>
      <c r="K57" s="76">
        <v>80</v>
      </c>
      <c r="L57" s="15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>
        <v>2</v>
      </c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</row>
    <row r="58" spans="1:131" ht="12.75" customHeight="1" x14ac:dyDescent="0.2">
      <c r="A58" s="24">
        <v>19</v>
      </c>
      <c r="B58" s="16" t="s">
        <v>188</v>
      </c>
      <c r="C58" s="12" t="s">
        <v>54</v>
      </c>
      <c r="D58" s="60">
        <v>22</v>
      </c>
      <c r="E58" s="60">
        <v>0.18</v>
      </c>
      <c r="F58" s="71">
        <f t="shared" si="0"/>
        <v>4</v>
      </c>
      <c r="G58" s="71">
        <f t="shared" si="1"/>
        <v>1</v>
      </c>
      <c r="H58" s="71">
        <v>1</v>
      </c>
      <c r="I58" s="69">
        <v>1</v>
      </c>
      <c r="J58" s="12">
        <v>81</v>
      </c>
      <c r="K58" s="76">
        <v>81</v>
      </c>
      <c r="L58" s="15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>
        <v>4</v>
      </c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</row>
    <row r="59" spans="1:131" ht="12.75" customHeight="1" x14ac:dyDescent="0.2">
      <c r="A59" s="24">
        <v>20</v>
      </c>
      <c r="B59" s="16" t="s">
        <v>189</v>
      </c>
      <c r="C59" s="12" t="s">
        <v>54</v>
      </c>
      <c r="D59" s="60">
        <v>52</v>
      </c>
      <c r="E59" s="60">
        <v>0.08</v>
      </c>
      <c r="F59" s="71">
        <f t="shared" si="0"/>
        <v>4</v>
      </c>
      <c r="G59" s="71">
        <f t="shared" si="1"/>
        <v>1</v>
      </c>
      <c r="H59" s="71">
        <v>1</v>
      </c>
      <c r="I59" s="69">
        <v>1</v>
      </c>
      <c r="J59" s="12">
        <v>81</v>
      </c>
      <c r="K59" s="76">
        <v>81</v>
      </c>
      <c r="L59" s="15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>
        <v>4</v>
      </c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</row>
    <row r="60" spans="1:131" ht="12.75" customHeight="1" x14ac:dyDescent="0.2">
      <c r="A60" s="24">
        <v>21</v>
      </c>
      <c r="B60" s="16" t="s">
        <v>190</v>
      </c>
      <c r="C60" s="12" t="s">
        <v>54</v>
      </c>
      <c r="D60" s="60">
        <v>8</v>
      </c>
      <c r="E60" s="60">
        <v>0.25</v>
      </c>
      <c r="F60" s="71">
        <f t="shared" si="0"/>
        <v>2</v>
      </c>
      <c r="G60" s="71">
        <f t="shared" si="1"/>
        <v>1</v>
      </c>
      <c r="H60" s="71">
        <v>1</v>
      </c>
      <c r="I60" s="69">
        <v>1</v>
      </c>
      <c r="J60" s="12">
        <v>82</v>
      </c>
      <c r="K60" s="76">
        <v>82</v>
      </c>
      <c r="L60" s="15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>
        <v>2</v>
      </c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</row>
    <row r="61" spans="1:131" ht="12.75" customHeight="1" x14ac:dyDescent="0.2">
      <c r="A61" s="24">
        <v>22</v>
      </c>
      <c r="B61" s="16" t="s">
        <v>191</v>
      </c>
      <c r="C61" s="12" t="s">
        <v>54</v>
      </c>
      <c r="D61" s="60">
        <v>13</v>
      </c>
      <c r="E61" s="60">
        <v>0.15</v>
      </c>
      <c r="F61" s="71">
        <f t="shared" si="0"/>
        <v>2</v>
      </c>
      <c r="G61" s="71">
        <f t="shared" si="1"/>
        <v>1</v>
      </c>
      <c r="H61" s="71">
        <v>1</v>
      </c>
      <c r="I61" s="69">
        <v>1</v>
      </c>
      <c r="J61" s="12">
        <v>82</v>
      </c>
      <c r="K61" s="76">
        <v>82</v>
      </c>
      <c r="L61" s="15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>
        <v>2</v>
      </c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</row>
    <row r="62" spans="1:131" ht="12.75" customHeight="1" x14ac:dyDescent="0.2">
      <c r="A62" s="24">
        <v>23</v>
      </c>
      <c r="B62" s="16" t="s">
        <v>192</v>
      </c>
      <c r="C62" s="12" t="s">
        <v>54</v>
      </c>
      <c r="D62" s="60">
        <v>75</v>
      </c>
      <c r="E62" s="60">
        <v>0.11</v>
      </c>
      <c r="F62" s="71">
        <f t="shared" si="0"/>
        <v>8</v>
      </c>
      <c r="G62" s="71">
        <f t="shared" si="1"/>
        <v>1</v>
      </c>
      <c r="H62" s="71">
        <v>1</v>
      </c>
      <c r="I62" s="69">
        <v>1</v>
      </c>
      <c r="J62" s="12">
        <v>83</v>
      </c>
      <c r="K62" s="76">
        <v>83</v>
      </c>
      <c r="L62" s="15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>
        <v>8</v>
      </c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</row>
    <row r="63" spans="1:131" ht="12.75" customHeight="1" x14ac:dyDescent="0.2">
      <c r="A63" s="24">
        <v>24</v>
      </c>
      <c r="B63" s="26" t="s">
        <v>193</v>
      </c>
      <c r="C63" s="12" t="s">
        <v>54</v>
      </c>
      <c r="D63" s="60">
        <v>5</v>
      </c>
      <c r="E63" s="60">
        <v>0.4</v>
      </c>
      <c r="F63" s="71">
        <f t="shared" si="0"/>
        <v>2</v>
      </c>
      <c r="G63" s="71">
        <f t="shared" si="1"/>
        <v>1</v>
      </c>
      <c r="H63" s="71">
        <v>1</v>
      </c>
      <c r="I63" s="69">
        <v>1</v>
      </c>
      <c r="J63" s="12">
        <v>82</v>
      </c>
      <c r="K63" s="76">
        <v>82</v>
      </c>
      <c r="L63" s="15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>
        <v>2</v>
      </c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</row>
    <row r="64" spans="1:131" ht="12.75" customHeight="1" x14ac:dyDescent="0.2">
      <c r="A64" s="24">
        <v>25</v>
      </c>
      <c r="B64" s="16" t="s">
        <v>194</v>
      </c>
      <c r="C64" s="12" t="s">
        <v>54</v>
      </c>
      <c r="D64" s="60">
        <v>10</v>
      </c>
      <c r="E64" s="60">
        <v>0.2</v>
      </c>
      <c r="F64" s="71">
        <f t="shared" si="0"/>
        <v>2</v>
      </c>
      <c r="G64" s="71">
        <f t="shared" si="1"/>
        <v>1</v>
      </c>
      <c r="H64" s="71">
        <v>1</v>
      </c>
      <c r="I64" s="69">
        <v>1</v>
      </c>
      <c r="J64" s="12">
        <v>82</v>
      </c>
      <c r="K64" s="76">
        <v>82</v>
      </c>
      <c r="L64" s="15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>
        <v>2</v>
      </c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</row>
    <row r="65" spans="1:131" ht="12.75" customHeight="1" x14ac:dyDescent="0.2">
      <c r="A65" s="24">
        <v>26</v>
      </c>
      <c r="B65" s="16" t="s">
        <v>195</v>
      </c>
      <c r="C65" s="12" t="s">
        <v>54</v>
      </c>
      <c r="D65" s="60">
        <v>24</v>
      </c>
      <c r="E65" s="60">
        <v>0.17</v>
      </c>
      <c r="F65" s="71">
        <f t="shared" si="0"/>
        <v>4</v>
      </c>
      <c r="G65" s="71">
        <f t="shared" si="1"/>
        <v>1</v>
      </c>
      <c r="H65" s="71">
        <v>1</v>
      </c>
      <c r="I65" s="69">
        <v>1</v>
      </c>
      <c r="J65" s="12">
        <v>84</v>
      </c>
      <c r="K65" s="76">
        <v>84</v>
      </c>
      <c r="L65" s="15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>
        <v>4</v>
      </c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</row>
    <row r="66" spans="1:131" ht="12.75" customHeight="1" x14ac:dyDescent="0.2">
      <c r="A66" s="24">
        <v>27</v>
      </c>
      <c r="B66" s="16" t="s">
        <v>196</v>
      </c>
      <c r="C66" s="12" t="s">
        <v>54</v>
      </c>
      <c r="D66" s="60">
        <v>7</v>
      </c>
      <c r="E66" s="60">
        <v>0.28000000000000003</v>
      </c>
      <c r="F66" s="71">
        <f t="shared" si="0"/>
        <v>2</v>
      </c>
      <c r="G66" s="71">
        <f t="shared" si="1"/>
        <v>1</v>
      </c>
      <c r="H66" s="71">
        <v>1</v>
      </c>
      <c r="I66" s="69">
        <v>1</v>
      </c>
      <c r="J66" s="12">
        <v>84</v>
      </c>
      <c r="K66" s="76">
        <v>84</v>
      </c>
      <c r="L66" s="15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>
        <v>2</v>
      </c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</row>
    <row r="67" spans="1:131" ht="12.75" customHeight="1" x14ac:dyDescent="0.2">
      <c r="A67" s="24">
        <v>28</v>
      </c>
      <c r="B67" s="16" t="s">
        <v>197</v>
      </c>
      <c r="C67" s="12" t="s">
        <v>54</v>
      </c>
      <c r="D67" s="60">
        <v>7</v>
      </c>
      <c r="E67" s="60">
        <v>0.28000000000000003</v>
      </c>
      <c r="F67" s="71">
        <f t="shared" si="0"/>
        <v>2</v>
      </c>
      <c r="G67" s="71">
        <f t="shared" si="1"/>
        <v>1</v>
      </c>
      <c r="H67" s="71">
        <v>1</v>
      </c>
      <c r="I67" s="69">
        <v>1</v>
      </c>
      <c r="J67" s="12">
        <v>84</v>
      </c>
      <c r="K67" s="76">
        <v>84</v>
      </c>
      <c r="L67" s="15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>
        <v>2</v>
      </c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</row>
    <row r="68" spans="1:131" ht="12.75" customHeight="1" x14ac:dyDescent="0.2">
      <c r="A68" s="24">
        <v>29</v>
      </c>
      <c r="B68" s="16" t="s">
        <v>198</v>
      </c>
      <c r="C68" s="12" t="s">
        <v>54</v>
      </c>
      <c r="D68" s="60">
        <v>5</v>
      </c>
      <c r="E68" s="60">
        <v>0.4</v>
      </c>
      <c r="F68" s="71">
        <f t="shared" si="0"/>
        <v>2</v>
      </c>
      <c r="G68" s="71">
        <f t="shared" si="1"/>
        <v>1</v>
      </c>
      <c r="H68" s="71">
        <v>1</v>
      </c>
      <c r="I68" s="69">
        <v>1</v>
      </c>
      <c r="J68" s="12">
        <v>85</v>
      </c>
      <c r="K68" s="76">
        <v>85</v>
      </c>
      <c r="L68" s="15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>
        <v>2</v>
      </c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</row>
    <row r="69" spans="1:131" ht="12.75" customHeight="1" x14ac:dyDescent="0.2">
      <c r="A69" s="24">
        <v>30</v>
      </c>
      <c r="B69" s="16" t="s">
        <v>199</v>
      </c>
      <c r="C69" s="12" t="s">
        <v>54</v>
      </c>
      <c r="D69" s="60">
        <v>6</v>
      </c>
      <c r="E69" s="60">
        <v>0.33</v>
      </c>
      <c r="F69" s="71">
        <f t="shared" si="0"/>
        <v>2</v>
      </c>
      <c r="G69" s="71">
        <f t="shared" si="1"/>
        <v>1</v>
      </c>
      <c r="H69" s="71">
        <v>1</v>
      </c>
      <c r="I69" s="69">
        <v>1</v>
      </c>
      <c r="J69" s="12">
        <v>85</v>
      </c>
      <c r="K69" s="76">
        <v>85</v>
      </c>
      <c r="L69" s="15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>
        <v>2</v>
      </c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</row>
    <row r="70" spans="1:131" ht="12.75" customHeight="1" x14ac:dyDescent="0.2">
      <c r="A70" s="24">
        <v>31</v>
      </c>
      <c r="B70" s="16" t="s">
        <v>200</v>
      </c>
      <c r="C70" s="12" t="s">
        <v>54</v>
      </c>
      <c r="D70" s="60">
        <v>15</v>
      </c>
      <c r="E70" s="60">
        <v>0.13</v>
      </c>
      <c r="F70" s="71">
        <f t="shared" si="0"/>
        <v>2</v>
      </c>
      <c r="G70" s="71">
        <f t="shared" si="1"/>
        <v>1</v>
      </c>
      <c r="H70" s="71">
        <v>1</v>
      </c>
      <c r="I70" s="69">
        <v>1</v>
      </c>
      <c r="J70" s="12">
        <v>85</v>
      </c>
      <c r="K70" s="76">
        <v>85</v>
      </c>
      <c r="L70" s="15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>
        <v>2</v>
      </c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</row>
    <row r="71" spans="1:131" ht="12.75" customHeight="1" x14ac:dyDescent="0.2">
      <c r="A71" s="24"/>
      <c r="B71" s="28" t="s">
        <v>66</v>
      </c>
      <c r="C71" s="12"/>
      <c r="D71" s="61"/>
      <c r="E71" s="61"/>
      <c r="F71" s="71"/>
      <c r="G71" s="71"/>
      <c r="H71" s="71"/>
      <c r="I71" s="73"/>
      <c r="J71" s="12"/>
      <c r="K71" s="76"/>
      <c r="L71" s="15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</row>
    <row r="72" spans="1:131" ht="12.75" customHeight="1" x14ac:dyDescent="0.2">
      <c r="A72" s="24">
        <v>32</v>
      </c>
      <c r="B72" s="24" t="s">
        <v>67</v>
      </c>
      <c r="C72" s="12" t="s">
        <v>54</v>
      </c>
      <c r="D72" s="60">
        <v>12</v>
      </c>
      <c r="E72" s="60">
        <v>0.25</v>
      </c>
      <c r="F72" s="71">
        <f t="shared" si="0"/>
        <v>3</v>
      </c>
      <c r="G72" s="71">
        <f t="shared" si="1"/>
        <v>1</v>
      </c>
      <c r="H72" s="71">
        <v>1</v>
      </c>
      <c r="I72" s="69">
        <v>1</v>
      </c>
      <c r="J72" s="12">
        <v>86</v>
      </c>
      <c r="K72" s="76">
        <v>86</v>
      </c>
      <c r="L72" s="15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>
        <v>3</v>
      </c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</row>
    <row r="73" spans="1:131" ht="12.75" customHeight="1" x14ac:dyDescent="0.2">
      <c r="A73" s="24">
        <v>33</v>
      </c>
      <c r="B73" s="24" t="s">
        <v>68</v>
      </c>
      <c r="C73" s="12" t="s">
        <v>54</v>
      </c>
      <c r="D73" s="60">
        <v>31</v>
      </c>
      <c r="E73" s="60">
        <v>0.1</v>
      </c>
      <c r="F73" s="71">
        <f t="shared" si="0"/>
        <v>3</v>
      </c>
      <c r="G73" s="71">
        <f t="shared" si="1"/>
        <v>1</v>
      </c>
      <c r="H73" s="71">
        <v>1</v>
      </c>
      <c r="I73" s="69">
        <v>1</v>
      </c>
      <c r="J73" s="12">
        <v>86</v>
      </c>
      <c r="K73" s="76">
        <v>86</v>
      </c>
      <c r="L73" s="15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>
        <v>3</v>
      </c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</row>
    <row r="74" spans="1:131" ht="12.75" customHeight="1" x14ac:dyDescent="0.2">
      <c r="A74" s="24">
        <v>34</v>
      </c>
      <c r="B74" s="24" t="s">
        <v>69</v>
      </c>
      <c r="C74" s="12" t="s">
        <v>54</v>
      </c>
      <c r="D74" s="60">
        <v>21</v>
      </c>
      <c r="E74" s="60">
        <v>0.1</v>
      </c>
      <c r="F74" s="71">
        <f t="shared" si="0"/>
        <v>2</v>
      </c>
      <c r="G74" s="71">
        <f t="shared" si="1"/>
        <v>1</v>
      </c>
      <c r="H74" s="71">
        <v>1</v>
      </c>
      <c r="I74" s="69">
        <v>1</v>
      </c>
      <c r="J74" s="12">
        <v>86</v>
      </c>
      <c r="K74" s="76">
        <v>86</v>
      </c>
      <c r="L74" s="15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>
        <v>2</v>
      </c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</row>
    <row r="75" spans="1:131" ht="12.75" customHeight="1" x14ac:dyDescent="0.2">
      <c r="A75" s="24">
        <v>35</v>
      </c>
      <c r="B75" s="24" t="s">
        <v>70</v>
      </c>
      <c r="C75" s="12" t="s">
        <v>54</v>
      </c>
      <c r="D75" s="60">
        <v>13</v>
      </c>
      <c r="E75" s="60">
        <v>0.15</v>
      </c>
      <c r="F75" s="71">
        <f t="shared" si="0"/>
        <v>2</v>
      </c>
      <c r="G75" s="71">
        <f t="shared" si="1"/>
        <v>1</v>
      </c>
      <c r="H75" s="71">
        <v>1</v>
      </c>
      <c r="I75" s="69">
        <v>1</v>
      </c>
      <c r="J75" s="12">
        <v>87</v>
      </c>
      <c r="K75" s="76">
        <v>87</v>
      </c>
      <c r="L75" s="15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>
        <v>2</v>
      </c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</row>
    <row r="76" spans="1:131" ht="12.75" customHeight="1" x14ac:dyDescent="0.2">
      <c r="A76" s="24">
        <v>36</v>
      </c>
      <c r="B76" s="24" t="s">
        <v>71</v>
      </c>
      <c r="C76" s="12" t="s">
        <v>54</v>
      </c>
      <c r="D76" s="60">
        <v>13</v>
      </c>
      <c r="E76" s="60">
        <v>0.15</v>
      </c>
      <c r="F76" s="71">
        <f t="shared" si="0"/>
        <v>2</v>
      </c>
      <c r="G76" s="71">
        <f t="shared" si="1"/>
        <v>1</v>
      </c>
      <c r="H76" s="71">
        <v>1</v>
      </c>
      <c r="I76" s="69">
        <v>1</v>
      </c>
      <c r="J76" s="12">
        <v>87</v>
      </c>
      <c r="K76" s="76">
        <v>87</v>
      </c>
      <c r="L76" s="15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>
        <v>2</v>
      </c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</row>
    <row r="77" spans="1:131" ht="12.75" customHeight="1" x14ac:dyDescent="0.2">
      <c r="A77" s="24">
        <v>37</v>
      </c>
      <c r="B77" s="24" t="s">
        <v>72</v>
      </c>
      <c r="C77" s="12" t="s">
        <v>54</v>
      </c>
      <c r="D77" s="60">
        <v>22</v>
      </c>
      <c r="E77" s="60">
        <v>0.14000000000000001</v>
      </c>
      <c r="F77" s="71">
        <f t="shared" ref="F77:F140" si="2">D77*E77</f>
        <v>3</v>
      </c>
      <c r="G77" s="71">
        <f t="shared" si="1"/>
        <v>1</v>
      </c>
      <c r="H77" s="71">
        <v>1</v>
      </c>
      <c r="I77" s="69">
        <v>1</v>
      </c>
      <c r="J77" s="12">
        <v>87</v>
      </c>
      <c r="K77" s="76">
        <v>87</v>
      </c>
      <c r="L77" s="15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>
        <v>3</v>
      </c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</row>
    <row r="78" spans="1:131" ht="12.75" customHeight="1" x14ac:dyDescent="0.2">
      <c r="A78" s="24">
        <v>38</v>
      </c>
      <c r="B78" s="24" t="s">
        <v>73</v>
      </c>
      <c r="C78" s="12" t="s">
        <v>54</v>
      </c>
      <c r="D78" s="60">
        <v>6</v>
      </c>
      <c r="E78" s="60">
        <v>0.33</v>
      </c>
      <c r="F78" s="71">
        <f t="shared" si="2"/>
        <v>2</v>
      </c>
      <c r="G78" s="71">
        <f t="shared" si="1"/>
        <v>1</v>
      </c>
      <c r="H78" s="71">
        <v>1</v>
      </c>
      <c r="I78" s="69">
        <v>1</v>
      </c>
      <c r="J78" s="12">
        <v>87</v>
      </c>
      <c r="K78" s="76">
        <v>87</v>
      </c>
      <c r="L78" s="15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>
        <v>2</v>
      </c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</row>
    <row r="79" spans="1:131" ht="12.75" customHeight="1" x14ac:dyDescent="0.2">
      <c r="A79" s="29" t="s">
        <v>22</v>
      </c>
      <c r="B79" s="21" t="s">
        <v>23</v>
      </c>
      <c r="C79" s="21"/>
      <c r="D79" s="61"/>
      <c r="E79" s="61"/>
      <c r="F79" s="71"/>
      <c r="G79" s="71"/>
      <c r="H79" s="71"/>
      <c r="I79" s="73"/>
      <c r="J79" s="12"/>
      <c r="K79" s="76"/>
      <c r="L79" s="15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</row>
    <row r="80" spans="1:131" ht="25.5" customHeight="1" x14ac:dyDescent="0.25">
      <c r="A80" s="51">
        <v>1</v>
      </c>
      <c r="B80" s="24" t="s">
        <v>239</v>
      </c>
      <c r="C80" s="12" t="s">
        <v>54</v>
      </c>
      <c r="D80" s="60">
        <v>9</v>
      </c>
      <c r="E80" s="60">
        <v>1.1100000000000001</v>
      </c>
      <c r="F80" s="71">
        <f t="shared" si="2"/>
        <v>10</v>
      </c>
      <c r="G80" s="71">
        <f t="shared" ref="G80:G143" si="3">I80*H80</f>
        <v>2</v>
      </c>
      <c r="H80" s="71">
        <v>1</v>
      </c>
      <c r="I80" s="69">
        <v>2</v>
      </c>
      <c r="J80" s="12">
        <v>104</v>
      </c>
      <c r="K80" s="76">
        <v>105</v>
      </c>
      <c r="L80" s="15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>
        <v>8</v>
      </c>
      <c r="DL80" s="16">
        <v>2</v>
      </c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</row>
    <row r="81" spans="1:131" ht="15" x14ac:dyDescent="0.25">
      <c r="A81" s="51">
        <v>2</v>
      </c>
      <c r="B81" s="24" t="s">
        <v>240</v>
      </c>
      <c r="C81" s="12" t="s">
        <v>54</v>
      </c>
      <c r="D81" s="60">
        <v>5</v>
      </c>
      <c r="E81" s="60">
        <v>0.8</v>
      </c>
      <c r="F81" s="71">
        <f t="shared" si="2"/>
        <v>4</v>
      </c>
      <c r="G81" s="71">
        <f t="shared" si="3"/>
        <v>1</v>
      </c>
      <c r="H81" s="71">
        <v>1</v>
      </c>
      <c r="I81" s="69">
        <v>1</v>
      </c>
      <c r="J81" s="12">
        <v>102</v>
      </c>
      <c r="K81" s="76">
        <v>102</v>
      </c>
      <c r="L81" s="15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>
        <v>4</v>
      </c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</row>
    <row r="82" spans="1:131" ht="15" x14ac:dyDescent="0.25">
      <c r="A82" s="51">
        <v>3</v>
      </c>
      <c r="B82" s="24" t="s">
        <v>241</v>
      </c>
      <c r="C82" s="12" t="s">
        <v>50</v>
      </c>
      <c r="D82" s="60">
        <v>32.1</v>
      </c>
      <c r="E82" s="60">
        <v>0.25</v>
      </c>
      <c r="F82" s="71">
        <f t="shared" si="2"/>
        <v>8</v>
      </c>
      <c r="G82" s="71">
        <f t="shared" si="3"/>
        <v>1</v>
      </c>
      <c r="H82" s="71">
        <v>1</v>
      </c>
      <c r="I82" s="69">
        <v>1</v>
      </c>
      <c r="J82" s="12">
        <v>89</v>
      </c>
      <c r="K82" s="76">
        <v>89</v>
      </c>
      <c r="L82" s="15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>
        <v>4</v>
      </c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</row>
    <row r="83" spans="1:131" ht="15" x14ac:dyDescent="0.25">
      <c r="A83" s="51">
        <v>4</v>
      </c>
      <c r="B83" s="25" t="s">
        <v>242</v>
      </c>
      <c r="C83" s="12" t="s">
        <v>50</v>
      </c>
      <c r="D83" s="60">
        <v>11.5</v>
      </c>
      <c r="E83" s="60">
        <v>0.52</v>
      </c>
      <c r="F83" s="71">
        <f t="shared" si="2"/>
        <v>6</v>
      </c>
      <c r="G83" s="71">
        <f t="shared" si="3"/>
        <v>1</v>
      </c>
      <c r="H83" s="71">
        <v>1</v>
      </c>
      <c r="I83" s="69">
        <v>1</v>
      </c>
      <c r="J83" s="12">
        <v>89</v>
      </c>
      <c r="K83" s="76">
        <v>89</v>
      </c>
      <c r="L83" s="15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>
        <v>6</v>
      </c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</row>
    <row r="84" spans="1:131" ht="15" x14ac:dyDescent="0.25">
      <c r="A84" s="51">
        <v>5</v>
      </c>
      <c r="B84" s="25" t="s">
        <v>243</v>
      </c>
      <c r="C84" s="12" t="s">
        <v>54</v>
      </c>
      <c r="D84" s="60">
        <v>1</v>
      </c>
      <c r="E84" s="60">
        <v>3</v>
      </c>
      <c r="F84" s="71">
        <f t="shared" si="2"/>
        <v>3</v>
      </c>
      <c r="G84" s="71">
        <f t="shared" si="3"/>
        <v>1</v>
      </c>
      <c r="H84" s="71">
        <v>1</v>
      </c>
      <c r="I84" s="69">
        <v>1</v>
      </c>
      <c r="J84" s="12">
        <v>90</v>
      </c>
      <c r="K84" s="76">
        <v>90</v>
      </c>
      <c r="L84" s="15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>
        <v>3</v>
      </c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</row>
    <row r="85" spans="1:131" ht="15" x14ac:dyDescent="0.25">
      <c r="A85" s="51">
        <v>6</v>
      </c>
      <c r="B85" s="25" t="s">
        <v>244</v>
      </c>
      <c r="C85" s="12" t="s">
        <v>54</v>
      </c>
      <c r="D85" s="60">
        <v>1</v>
      </c>
      <c r="E85" s="60">
        <v>3</v>
      </c>
      <c r="F85" s="71">
        <f t="shared" si="2"/>
        <v>3</v>
      </c>
      <c r="G85" s="71">
        <f t="shared" si="3"/>
        <v>1</v>
      </c>
      <c r="H85" s="71">
        <v>1</v>
      </c>
      <c r="I85" s="69">
        <v>1</v>
      </c>
      <c r="J85" s="12">
        <v>90</v>
      </c>
      <c r="K85" s="76">
        <v>90</v>
      </c>
      <c r="L85" s="15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>
        <v>3</v>
      </c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</row>
    <row r="86" spans="1:131" ht="12.75" customHeight="1" x14ac:dyDescent="0.2">
      <c r="A86" s="46" t="s">
        <v>24</v>
      </c>
      <c r="B86" s="47" t="s">
        <v>25</v>
      </c>
      <c r="C86" s="46"/>
      <c r="D86" s="58"/>
      <c r="E86" s="58"/>
      <c r="F86" s="58"/>
      <c r="G86" s="58"/>
      <c r="H86" s="58"/>
      <c r="I86" s="58"/>
      <c r="J86" s="58"/>
      <c r="K86" s="115"/>
      <c r="L86" s="15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</row>
    <row r="87" spans="1:131" ht="12.75" customHeight="1" x14ac:dyDescent="0.2">
      <c r="A87" s="22" t="s">
        <v>16</v>
      </c>
      <c r="B87" s="21" t="s">
        <v>26</v>
      </c>
      <c r="C87" s="21"/>
      <c r="D87" s="61"/>
      <c r="E87" s="61"/>
      <c r="F87" s="71"/>
      <c r="G87" s="71"/>
      <c r="H87" s="71"/>
      <c r="I87" s="73"/>
      <c r="J87" s="12"/>
      <c r="K87" s="76"/>
      <c r="L87" s="15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</row>
    <row r="88" spans="1:131" ht="16.5" x14ac:dyDescent="0.25">
      <c r="A88" s="51">
        <v>1</v>
      </c>
      <c r="B88" s="25" t="s">
        <v>201</v>
      </c>
      <c r="C88" s="12" t="s">
        <v>74</v>
      </c>
      <c r="D88" s="60">
        <f>1653*0.12</f>
        <v>198.36</v>
      </c>
      <c r="E88" s="60">
        <v>0.12</v>
      </c>
      <c r="F88" s="71">
        <f t="shared" si="2"/>
        <v>24</v>
      </c>
      <c r="G88" s="71">
        <f t="shared" si="3"/>
        <v>3</v>
      </c>
      <c r="H88" s="71">
        <v>1</v>
      </c>
      <c r="I88" s="69">
        <v>3</v>
      </c>
      <c r="J88" s="12">
        <v>4</v>
      </c>
      <c r="K88" s="76">
        <v>6</v>
      </c>
      <c r="L88" s="15"/>
      <c r="M88" s="16"/>
      <c r="N88" s="16"/>
      <c r="O88" s="16">
        <v>8</v>
      </c>
      <c r="P88" s="16">
        <v>8</v>
      </c>
      <c r="Q88" s="16">
        <v>8</v>
      </c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</row>
    <row r="89" spans="1:131" ht="16.5" x14ac:dyDescent="0.25">
      <c r="A89" s="51">
        <v>2</v>
      </c>
      <c r="B89" s="25" t="s">
        <v>245</v>
      </c>
      <c r="C89" s="12" t="s">
        <v>74</v>
      </c>
      <c r="D89" s="60">
        <f>1653*0.12</f>
        <v>198.36</v>
      </c>
      <c r="E89" s="60">
        <v>0.12</v>
      </c>
      <c r="F89" s="71">
        <f t="shared" si="2"/>
        <v>24</v>
      </c>
      <c r="G89" s="71">
        <f t="shared" si="3"/>
        <v>9</v>
      </c>
      <c r="H89" s="71">
        <v>3</v>
      </c>
      <c r="I89" s="69">
        <v>3</v>
      </c>
      <c r="J89" s="12">
        <v>4</v>
      </c>
      <c r="K89" s="76">
        <v>6</v>
      </c>
      <c r="L89" s="15"/>
      <c r="M89" s="16"/>
      <c r="N89" s="16"/>
      <c r="O89" s="16">
        <v>8</v>
      </c>
      <c r="P89" s="16">
        <v>8</v>
      </c>
      <c r="Q89" s="16">
        <v>8</v>
      </c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</row>
    <row r="90" spans="1:131" ht="16.5" x14ac:dyDescent="0.25">
      <c r="A90" s="51">
        <v>3</v>
      </c>
      <c r="B90" s="25" t="s">
        <v>202</v>
      </c>
      <c r="C90" s="12" t="s">
        <v>75</v>
      </c>
      <c r="D90" s="60">
        <v>328</v>
      </c>
      <c r="E90" s="60">
        <v>0.1</v>
      </c>
      <c r="F90" s="71">
        <f t="shared" si="2"/>
        <v>33</v>
      </c>
      <c r="G90" s="71">
        <f t="shared" si="3"/>
        <v>4</v>
      </c>
      <c r="H90" s="71">
        <v>1</v>
      </c>
      <c r="I90" s="69">
        <v>4</v>
      </c>
      <c r="J90" s="12">
        <v>4</v>
      </c>
      <c r="K90" s="76">
        <v>7</v>
      </c>
      <c r="L90" s="15"/>
      <c r="M90" s="16"/>
      <c r="N90" s="16"/>
      <c r="O90" s="16">
        <v>8</v>
      </c>
      <c r="P90" s="16">
        <v>8</v>
      </c>
      <c r="Q90" s="16">
        <v>8</v>
      </c>
      <c r="R90" s="16">
        <v>8</v>
      </c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</row>
    <row r="91" spans="1:131" ht="16.5" x14ac:dyDescent="0.25">
      <c r="A91" s="51">
        <v>4</v>
      </c>
      <c r="B91" s="25" t="s">
        <v>203</v>
      </c>
      <c r="C91" s="12" t="s">
        <v>74</v>
      </c>
      <c r="D91" s="60">
        <v>17</v>
      </c>
      <c r="E91" s="60">
        <v>0.23</v>
      </c>
      <c r="F91" s="71">
        <f t="shared" si="2"/>
        <v>4</v>
      </c>
      <c r="G91" s="71">
        <f t="shared" si="3"/>
        <v>1</v>
      </c>
      <c r="H91" s="71">
        <v>1</v>
      </c>
      <c r="I91" s="69">
        <v>1</v>
      </c>
      <c r="J91" s="12">
        <v>7</v>
      </c>
      <c r="K91" s="76">
        <v>7</v>
      </c>
      <c r="L91" s="15"/>
      <c r="M91" s="16"/>
      <c r="N91" s="16"/>
      <c r="O91" s="16"/>
      <c r="P91" s="16"/>
      <c r="Q91" s="16"/>
      <c r="R91" s="16">
        <v>8</v>
      </c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</row>
    <row r="92" spans="1:131" ht="16.5" x14ac:dyDescent="0.25">
      <c r="A92" s="51">
        <v>5</v>
      </c>
      <c r="B92" s="25" t="s">
        <v>246</v>
      </c>
      <c r="C92" s="12" t="s">
        <v>74</v>
      </c>
      <c r="D92" s="60">
        <f>D90*0.2</f>
        <v>65.599999999999994</v>
      </c>
      <c r="E92" s="60">
        <v>0.37</v>
      </c>
      <c r="F92" s="71">
        <f t="shared" si="2"/>
        <v>24</v>
      </c>
      <c r="G92" s="71">
        <f t="shared" si="3"/>
        <v>1</v>
      </c>
      <c r="H92" s="71">
        <v>1</v>
      </c>
      <c r="I92" s="69">
        <v>1</v>
      </c>
      <c r="J92" s="12">
        <v>7</v>
      </c>
      <c r="K92" s="76">
        <v>7</v>
      </c>
      <c r="L92" s="15"/>
      <c r="M92" s="16"/>
      <c r="N92" s="16"/>
      <c r="O92" s="16"/>
      <c r="P92" s="16"/>
      <c r="Q92" s="16"/>
      <c r="R92" s="16">
        <v>8</v>
      </c>
      <c r="S92" s="16">
        <v>8</v>
      </c>
      <c r="T92" s="16">
        <v>8</v>
      </c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</row>
    <row r="93" spans="1:131" ht="16.5" x14ac:dyDescent="0.25">
      <c r="A93" s="51">
        <v>6</v>
      </c>
      <c r="B93" s="25" t="s">
        <v>247</v>
      </c>
      <c r="C93" s="12" t="s">
        <v>74</v>
      </c>
      <c r="D93" s="60">
        <v>65.599999999999994</v>
      </c>
      <c r="E93" s="60">
        <v>0.24</v>
      </c>
      <c r="F93" s="71">
        <f t="shared" si="2"/>
        <v>16</v>
      </c>
      <c r="G93" s="71">
        <f t="shared" si="3"/>
        <v>2</v>
      </c>
      <c r="H93" s="71">
        <v>1</v>
      </c>
      <c r="I93" s="69">
        <v>2</v>
      </c>
      <c r="J93" s="12">
        <v>8</v>
      </c>
      <c r="K93" s="76">
        <v>9</v>
      </c>
      <c r="L93" s="15"/>
      <c r="M93" s="16"/>
      <c r="N93" s="16"/>
      <c r="O93" s="16"/>
      <c r="P93" s="16"/>
      <c r="Q93" s="16"/>
      <c r="R93" s="16"/>
      <c r="S93" s="16">
        <v>8</v>
      </c>
      <c r="T93" s="16">
        <v>8</v>
      </c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</row>
    <row r="94" spans="1:131" ht="16.5" x14ac:dyDescent="0.25">
      <c r="A94" s="51">
        <v>7</v>
      </c>
      <c r="B94" s="25" t="s">
        <v>204</v>
      </c>
      <c r="C94" s="12" t="s">
        <v>74</v>
      </c>
      <c r="D94" s="60">
        <f>5.44*0.3</f>
        <v>1.63</v>
      </c>
      <c r="E94" s="60">
        <v>2.4500000000000002</v>
      </c>
      <c r="F94" s="71">
        <f t="shared" si="2"/>
        <v>4</v>
      </c>
      <c r="G94" s="71">
        <f t="shared" si="3"/>
        <v>1</v>
      </c>
      <c r="H94" s="71">
        <v>1</v>
      </c>
      <c r="I94" s="69">
        <v>1</v>
      </c>
      <c r="J94" s="12">
        <v>10</v>
      </c>
      <c r="K94" s="76">
        <v>10</v>
      </c>
      <c r="L94" s="15"/>
      <c r="M94" s="16"/>
      <c r="N94" s="16"/>
      <c r="O94" s="16"/>
      <c r="P94" s="16"/>
      <c r="Q94" s="16"/>
      <c r="R94" s="16"/>
      <c r="S94" s="16"/>
      <c r="T94" s="16"/>
      <c r="U94" s="16">
        <v>4</v>
      </c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</row>
    <row r="95" spans="1:131" ht="16.5" x14ac:dyDescent="0.25">
      <c r="A95" s="51">
        <v>8</v>
      </c>
      <c r="B95" s="25" t="s">
        <v>205</v>
      </c>
      <c r="C95" s="12" t="s">
        <v>74</v>
      </c>
      <c r="D95" s="60">
        <f>105*0.1</f>
        <v>10.5</v>
      </c>
      <c r="E95" s="60">
        <v>0.56999999999999995</v>
      </c>
      <c r="F95" s="71">
        <f t="shared" si="2"/>
        <v>6</v>
      </c>
      <c r="G95" s="71">
        <f t="shared" si="3"/>
        <v>2</v>
      </c>
      <c r="H95" s="71">
        <v>1</v>
      </c>
      <c r="I95" s="69">
        <v>2</v>
      </c>
      <c r="J95" s="12">
        <v>10</v>
      </c>
      <c r="K95" s="76">
        <v>11</v>
      </c>
      <c r="L95" s="15"/>
      <c r="M95" s="16"/>
      <c r="N95" s="16"/>
      <c r="O95" s="16"/>
      <c r="P95" s="16"/>
      <c r="Q95" s="16"/>
      <c r="R95" s="16"/>
      <c r="S95" s="16"/>
      <c r="T95" s="16"/>
      <c r="U95" s="16">
        <v>8</v>
      </c>
      <c r="V95" s="16">
        <v>8</v>
      </c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</row>
    <row r="96" spans="1:131" ht="15" x14ac:dyDescent="0.25">
      <c r="A96" s="51">
        <v>9</v>
      </c>
      <c r="B96" s="25" t="s">
        <v>206</v>
      </c>
      <c r="C96" s="12" t="s">
        <v>101</v>
      </c>
      <c r="D96" s="60">
        <v>195</v>
      </c>
      <c r="E96" s="60">
        <v>0.06</v>
      </c>
      <c r="F96" s="71">
        <f t="shared" si="2"/>
        <v>12</v>
      </c>
      <c r="G96" s="71">
        <f t="shared" si="3"/>
        <v>2</v>
      </c>
      <c r="H96" s="71">
        <v>1</v>
      </c>
      <c r="I96" s="69">
        <v>2</v>
      </c>
      <c r="J96" s="12">
        <v>11</v>
      </c>
      <c r="K96" s="76">
        <v>12</v>
      </c>
      <c r="L96" s="15"/>
      <c r="M96" s="16"/>
      <c r="N96" s="16"/>
      <c r="O96" s="16"/>
      <c r="P96" s="16"/>
      <c r="Q96" s="16"/>
      <c r="R96" s="16"/>
      <c r="S96" s="16"/>
      <c r="T96" s="16"/>
      <c r="U96" s="16"/>
      <c r="V96" s="16">
        <v>6</v>
      </c>
      <c r="W96" s="16">
        <v>6</v>
      </c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</row>
    <row r="97" spans="1:131" ht="16.5" x14ac:dyDescent="0.25">
      <c r="A97" s="51">
        <v>10</v>
      </c>
      <c r="B97" s="25" t="s">
        <v>207</v>
      </c>
      <c r="C97" s="12" t="s">
        <v>74</v>
      </c>
      <c r="D97" s="60">
        <f>D96*0.07</f>
        <v>13.65</v>
      </c>
      <c r="E97" s="60">
        <v>0.28999999999999998</v>
      </c>
      <c r="F97" s="71">
        <f t="shared" si="2"/>
        <v>4</v>
      </c>
      <c r="G97" s="71">
        <f t="shared" si="3"/>
        <v>1</v>
      </c>
      <c r="H97" s="71">
        <v>1</v>
      </c>
      <c r="I97" s="69">
        <v>1</v>
      </c>
      <c r="J97" s="12">
        <v>13</v>
      </c>
      <c r="K97" s="76">
        <v>13</v>
      </c>
      <c r="L97" s="15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>
        <v>4</v>
      </c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</row>
    <row r="98" spans="1:131" ht="16.5" x14ac:dyDescent="0.25">
      <c r="A98" s="51">
        <v>11</v>
      </c>
      <c r="B98" s="25" t="s">
        <v>248</v>
      </c>
      <c r="C98" s="12" t="s">
        <v>74</v>
      </c>
      <c r="D98" s="60">
        <v>21.13</v>
      </c>
      <c r="E98" s="60">
        <v>0.38</v>
      </c>
      <c r="F98" s="71">
        <f t="shared" si="2"/>
        <v>8</v>
      </c>
      <c r="G98" s="71">
        <f t="shared" si="3"/>
        <v>1</v>
      </c>
      <c r="H98" s="71">
        <v>1</v>
      </c>
      <c r="I98" s="69">
        <v>1</v>
      </c>
      <c r="J98" s="12">
        <v>13</v>
      </c>
      <c r="K98" s="76">
        <v>13</v>
      </c>
      <c r="L98" s="15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>
        <v>8</v>
      </c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</row>
    <row r="99" spans="1:131" ht="25.5" x14ac:dyDescent="0.25">
      <c r="A99" s="51">
        <v>12</v>
      </c>
      <c r="B99" s="25" t="s">
        <v>249</v>
      </c>
      <c r="C99" s="12" t="s">
        <v>74</v>
      </c>
      <c r="D99" s="60">
        <f>746.12-D88-D92</f>
        <v>482.16</v>
      </c>
      <c r="E99" s="60">
        <v>0.05</v>
      </c>
      <c r="F99" s="71">
        <f t="shared" si="2"/>
        <v>24</v>
      </c>
      <c r="G99" s="71">
        <f t="shared" si="3"/>
        <v>3</v>
      </c>
      <c r="H99" s="71">
        <v>1</v>
      </c>
      <c r="I99" s="69">
        <v>3</v>
      </c>
      <c r="J99" s="12">
        <v>14</v>
      </c>
      <c r="K99" s="76">
        <v>16</v>
      </c>
      <c r="L99" s="15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>
        <v>8</v>
      </c>
      <c r="Z99" s="16">
        <v>8</v>
      </c>
      <c r="AA99" s="16">
        <v>8</v>
      </c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</row>
    <row r="100" spans="1:131" ht="26.25" x14ac:dyDescent="0.25">
      <c r="A100" s="51">
        <v>13</v>
      </c>
      <c r="B100" s="25" t="s">
        <v>250</v>
      </c>
      <c r="C100" s="12" t="s">
        <v>74</v>
      </c>
      <c r="D100" s="60">
        <v>342.43</v>
      </c>
      <c r="E100" s="60">
        <v>7.0000000000000007E-2</v>
      </c>
      <c r="F100" s="71">
        <f t="shared" si="2"/>
        <v>24</v>
      </c>
      <c r="G100" s="71">
        <f t="shared" si="3"/>
        <v>3</v>
      </c>
      <c r="H100" s="71">
        <v>1</v>
      </c>
      <c r="I100" s="69">
        <v>3</v>
      </c>
      <c r="J100" s="12">
        <v>17</v>
      </c>
      <c r="K100" s="76">
        <v>19</v>
      </c>
      <c r="L100" s="15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>
        <v>8</v>
      </c>
      <c r="AC100" s="16">
        <v>8</v>
      </c>
      <c r="AD100" s="16">
        <v>8</v>
      </c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</row>
    <row r="101" spans="1:131" ht="16.5" x14ac:dyDescent="0.25">
      <c r="A101" s="51">
        <v>14</v>
      </c>
      <c r="B101" s="25" t="s">
        <v>251</v>
      </c>
      <c r="C101" s="12" t="s">
        <v>74</v>
      </c>
      <c r="D101" s="60">
        <f>D100+D99</f>
        <v>824.59</v>
      </c>
      <c r="E101" s="60">
        <v>0.06</v>
      </c>
      <c r="F101" s="71">
        <f t="shared" si="2"/>
        <v>49</v>
      </c>
      <c r="G101" s="71">
        <f t="shared" si="3"/>
        <v>6</v>
      </c>
      <c r="H101" s="71">
        <v>1</v>
      </c>
      <c r="I101" s="69">
        <v>6</v>
      </c>
      <c r="J101" s="12">
        <v>14</v>
      </c>
      <c r="K101" s="76">
        <v>19</v>
      </c>
      <c r="L101" s="15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>
        <v>8</v>
      </c>
      <c r="Z101" s="16">
        <v>8</v>
      </c>
      <c r="AA101" s="16">
        <v>8</v>
      </c>
      <c r="AB101" s="16">
        <v>8</v>
      </c>
      <c r="AC101" s="16">
        <v>8</v>
      </c>
      <c r="AD101" s="16">
        <v>8</v>
      </c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</row>
    <row r="102" spans="1:131" ht="12.75" customHeight="1" x14ac:dyDescent="0.2">
      <c r="A102" s="22" t="s">
        <v>18</v>
      </c>
      <c r="B102" s="21" t="s">
        <v>27</v>
      </c>
      <c r="C102" s="21"/>
      <c r="D102" s="61"/>
      <c r="E102" s="61"/>
      <c r="F102" s="71"/>
      <c r="G102" s="71"/>
      <c r="H102" s="71"/>
      <c r="I102" s="73"/>
      <c r="J102" s="12"/>
      <c r="K102" s="76"/>
      <c r="L102" s="15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</row>
    <row r="103" spans="1:131" ht="12.75" customHeight="1" x14ac:dyDescent="0.2">
      <c r="A103" s="24"/>
      <c r="B103" s="21" t="s">
        <v>76</v>
      </c>
      <c r="C103" s="21"/>
      <c r="D103" s="61"/>
      <c r="E103" s="61"/>
      <c r="F103" s="71"/>
      <c r="G103" s="71"/>
      <c r="H103" s="71"/>
      <c r="I103" s="73"/>
      <c r="J103" s="12"/>
      <c r="K103" s="76"/>
      <c r="L103" s="15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</row>
    <row r="104" spans="1:131" ht="15" x14ac:dyDescent="0.25">
      <c r="A104" s="51">
        <v>1</v>
      </c>
      <c r="B104" s="25" t="s">
        <v>252</v>
      </c>
      <c r="C104" s="12" t="s">
        <v>166</v>
      </c>
      <c r="D104" s="60">
        <v>626</v>
      </c>
      <c r="E104" s="60">
        <v>0.14000000000000001</v>
      </c>
      <c r="F104" s="71">
        <f t="shared" si="2"/>
        <v>88</v>
      </c>
      <c r="G104" s="71">
        <f t="shared" si="3"/>
        <v>121</v>
      </c>
      <c r="H104" s="71">
        <v>11</v>
      </c>
      <c r="I104" s="69">
        <v>11</v>
      </c>
      <c r="J104" s="12">
        <v>110</v>
      </c>
      <c r="K104" s="76">
        <v>120</v>
      </c>
      <c r="L104" s="15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>
        <v>8</v>
      </c>
      <c r="DR104" s="16">
        <v>8</v>
      </c>
      <c r="DS104" s="16">
        <v>8</v>
      </c>
      <c r="DT104" s="16">
        <v>8</v>
      </c>
      <c r="DU104" s="16">
        <v>8</v>
      </c>
      <c r="DV104" s="16">
        <v>8</v>
      </c>
      <c r="DW104" s="16">
        <v>8</v>
      </c>
      <c r="DX104" s="16">
        <v>8</v>
      </c>
      <c r="DY104" s="16">
        <v>8</v>
      </c>
      <c r="DZ104" s="16">
        <v>8</v>
      </c>
      <c r="EA104" s="16">
        <v>8</v>
      </c>
    </row>
    <row r="105" spans="1:131" ht="15" x14ac:dyDescent="0.25">
      <c r="A105" s="51">
        <v>2</v>
      </c>
      <c r="B105" s="25" t="s">
        <v>253</v>
      </c>
      <c r="C105" s="12" t="s">
        <v>167</v>
      </c>
      <c r="D105" s="60">
        <f>0.12*D107</f>
        <v>75.12</v>
      </c>
      <c r="E105" s="60">
        <v>0.11</v>
      </c>
      <c r="F105" s="71">
        <f t="shared" si="2"/>
        <v>8</v>
      </c>
      <c r="G105" s="71">
        <f t="shared" si="3"/>
        <v>1</v>
      </c>
      <c r="H105" s="71">
        <v>1</v>
      </c>
      <c r="I105" s="69">
        <v>1</v>
      </c>
      <c r="J105" s="12">
        <v>109</v>
      </c>
      <c r="K105" s="76">
        <v>109</v>
      </c>
      <c r="L105" s="15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>
        <v>8</v>
      </c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</row>
    <row r="106" spans="1:131" ht="15" x14ac:dyDescent="0.25">
      <c r="A106" s="51">
        <v>3</v>
      </c>
      <c r="B106" s="25" t="s">
        <v>254</v>
      </c>
      <c r="C106" s="12" t="s">
        <v>52</v>
      </c>
      <c r="D106" s="60">
        <f>D107*14.5</f>
        <v>9077</v>
      </c>
      <c r="E106" s="60">
        <v>0.01</v>
      </c>
      <c r="F106" s="71">
        <f t="shared" si="2"/>
        <v>91</v>
      </c>
      <c r="G106" s="71">
        <f t="shared" si="3"/>
        <v>1</v>
      </c>
      <c r="H106" s="71">
        <v>1</v>
      </c>
      <c r="I106" s="69">
        <v>1</v>
      </c>
      <c r="J106" s="12">
        <v>108</v>
      </c>
      <c r="K106" s="76">
        <v>108</v>
      </c>
      <c r="L106" s="15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>
        <v>8</v>
      </c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</row>
    <row r="107" spans="1:131" ht="15" x14ac:dyDescent="0.25">
      <c r="A107" s="51">
        <v>4</v>
      </c>
      <c r="B107" s="25" t="s">
        <v>255</v>
      </c>
      <c r="C107" s="12" t="s">
        <v>168</v>
      </c>
      <c r="D107" s="60">
        <v>626</v>
      </c>
      <c r="E107" s="60">
        <v>0.01</v>
      </c>
      <c r="F107" s="71">
        <f t="shared" si="2"/>
        <v>6</v>
      </c>
      <c r="G107" s="71">
        <f t="shared" si="3"/>
        <v>1</v>
      </c>
      <c r="H107" s="71">
        <v>1</v>
      </c>
      <c r="I107" s="69">
        <v>1</v>
      </c>
      <c r="J107" s="12">
        <v>108</v>
      </c>
      <c r="K107" s="76">
        <v>108</v>
      </c>
      <c r="L107" s="15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>
        <v>2</v>
      </c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</row>
    <row r="108" spans="1:131" ht="26.25" x14ac:dyDescent="0.25">
      <c r="A108" s="51">
        <v>5</v>
      </c>
      <c r="B108" s="25" t="s">
        <v>77</v>
      </c>
      <c r="C108" s="12" t="s">
        <v>74</v>
      </c>
      <c r="D108" s="60">
        <f>D107*0.3</f>
        <v>187.8</v>
      </c>
      <c r="E108" s="60">
        <v>0.13</v>
      </c>
      <c r="F108" s="71">
        <f t="shared" si="2"/>
        <v>24</v>
      </c>
      <c r="G108" s="71">
        <f t="shared" si="3"/>
        <v>3</v>
      </c>
      <c r="H108" s="71">
        <v>1</v>
      </c>
      <c r="I108" s="69">
        <v>3</v>
      </c>
      <c r="J108" s="12">
        <v>105</v>
      </c>
      <c r="K108" s="76">
        <v>107</v>
      </c>
      <c r="L108" s="15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>
        <v>8</v>
      </c>
      <c r="DM108" s="16">
        <v>8</v>
      </c>
      <c r="DN108" s="16">
        <v>8</v>
      </c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</row>
    <row r="109" spans="1:131" ht="12.75" customHeight="1" x14ac:dyDescent="0.2">
      <c r="A109" s="24"/>
      <c r="B109" s="21" t="s">
        <v>78</v>
      </c>
      <c r="C109" s="21"/>
      <c r="D109" s="61"/>
      <c r="E109" s="61"/>
      <c r="F109" s="71"/>
      <c r="G109" s="71"/>
      <c r="H109" s="71"/>
      <c r="I109" s="73"/>
      <c r="J109" s="12"/>
      <c r="K109" s="76"/>
      <c r="L109" s="15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</row>
    <row r="110" spans="1:131" ht="26.25" x14ac:dyDescent="0.25">
      <c r="A110" s="51">
        <v>6</v>
      </c>
      <c r="B110" s="25" t="s">
        <v>256</v>
      </c>
      <c r="C110" s="12" t="s">
        <v>79</v>
      </c>
      <c r="D110" s="60">
        <f>1132*0.04*2.4</f>
        <v>108.67</v>
      </c>
      <c r="E110" s="60">
        <v>0.15</v>
      </c>
      <c r="F110" s="71">
        <f t="shared" si="2"/>
        <v>16</v>
      </c>
      <c r="G110" s="71">
        <f t="shared" si="3"/>
        <v>2</v>
      </c>
      <c r="H110" s="71">
        <v>1</v>
      </c>
      <c r="I110" s="69">
        <v>2</v>
      </c>
      <c r="J110" s="12">
        <v>108</v>
      </c>
      <c r="K110" s="76">
        <v>109</v>
      </c>
      <c r="L110" s="15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>
        <v>8</v>
      </c>
      <c r="DP110" s="16">
        <v>8</v>
      </c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</row>
    <row r="111" spans="1:131" ht="26.25" x14ac:dyDescent="0.25">
      <c r="A111" s="51">
        <v>7</v>
      </c>
      <c r="B111" s="25" t="s">
        <v>257</v>
      </c>
      <c r="C111" s="12" t="s">
        <v>79</v>
      </c>
      <c r="D111" s="60">
        <f>1132*0.06*2.4</f>
        <v>163.01</v>
      </c>
      <c r="E111" s="60">
        <v>0.2</v>
      </c>
      <c r="F111" s="71">
        <f t="shared" si="2"/>
        <v>33</v>
      </c>
      <c r="G111" s="71">
        <f t="shared" si="3"/>
        <v>4</v>
      </c>
      <c r="H111" s="71">
        <v>1</v>
      </c>
      <c r="I111" s="69">
        <v>4</v>
      </c>
      <c r="J111" s="12">
        <v>102</v>
      </c>
      <c r="K111" s="76">
        <v>105</v>
      </c>
      <c r="L111" s="15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>
        <v>8</v>
      </c>
      <c r="DJ111" s="16">
        <v>8</v>
      </c>
      <c r="DK111" s="16">
        <v>8</v>
      </c>
      <c r="DL111" s="16">
        <v>8</v>
      </c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</row>
    <row r="112" spans="1:131" ht="26.25" x14ac:dyDescent="0.25">
      <c r="A112" s="51">
        <v>8</v>
      </c>
      <c r="B112" s="25" t="s">
        <v>258</v>
      </c>
      <c r="C112" s="12" t="s">
        <v>74</v>
      </c>
      <c r="D112" s="60">
        <f>1132*0.4</f>
        <v>452.8</v>
      </c>
      <c r="E112" s="60">
        <v>7.0000000000000007E-2</v>
      </c>
      <c r="F112" s="71">
        <f t="shared" si="2"/>
        <v>32</v>
      </c>
      <c r="G112" s="71">
        <f t="shared" si="3"/>
        <v>4</v>
      </c>
      <c r="H112" s="71">
        <v>1</v>
      </c>
      <c r="I112" s="69">
        <v>4</v>
      </c>
      <c r="J112" s="12">
        <v>98</v>
      </c>
      <c r="K112" s="76">
        <v>101</v>
      </c>
      <c r="L112" s="15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>
        <v>8</v>
      </c>
      <c r="DF112" s="16">
        <v>8</v>
      </c>
      <c r="DG112" s="16">
        <v>8</v>
      </c>
      <c r="DH112" s="16">
        <v>8</v>
      </c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</row>
    <row r="113" spans="1:131" ht="12.75" customHeight="1" x14ac:dyDescent="0.2">
      <c r="A113" s="24"/>
      <c r="B113" s="21" t="s">
        <v>80</v>
      </c>
      <c r="C113" s="21"/>
      <c r="D113" s="61"/>
      <c r="E113" s="61"/>
      <c r="F113" s="71"/>
      <c r="G113" s="71"/>
      <c r="H113" s="71"/>
      <c r="I113" s="73"/>
      <c r="J113" s="12"/>
      <c r="K113" s="76"/>
      <c r="L113" s="15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</row>
    <row r="114" spans="1:131" ht="12.75" customHeight="1" x14ac:dyDescent="0.2">
      <c r="A114" s="24">
        <v>9</v>
      </c>
      <c r="B114" s="25" t="s">
        <v>213</v>
      </c>
      <c r="C114" s="12" t="s">
        <v>101</v>
      </c>
      <c r="D114" s="60">
        <v>533</v>
      </c>
      <c r="E114" s="60">
        <v>0.06</v>
      </c>
      <c r="F114" s="71">
        <f t="shared" si="2"/>
        <v>32</v>
      </c>
      <c r="G114" s="71">
        <f t="shared" si="3"/>
        <v>4</v>
      </c>
      <c r="H114" s="71">
        <v>1</v>
      </c>
      <c r="I114" s="69">
        <v>4</v>
      </c>
      <c r="J114" s="12">
        <v>102</v>
      </c>
      <c r="K114" s="76">
        <v>105</v>
      </c>
      <c r="L114" s="15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>
        <v>8</v>
      </c>
      <c r="DJ114" s="16">
        <v>8</v>
      </c>
      <c r="DK114" s="16">
        <v>8</v>
      </c>
      <c r="DL114" s="16">
        <v>8</v>
      </c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</row>
    <row r="115" spans="1:131" ht="12.75" customHeight="1" x14ac:dyDescent="0.2">
      <c r="A115" s="22" t="s">
        <v>20</v>
      </c>
      <c r="B115" s="21" t="s">
        <v>28</v>
      </c>
      <c r="C115" s="21"/>
      <c r="D115" s="61"/>
      <c r="E115" s="61"/>
      <c r="F115" s="71"/>
      <c r="G115" s="71"/>
      <c r="H115" s="71"/>
      <c r="I115" s="73"/>
      <c r="J115" s="12"/>
      <c r="K115" s="76"/>
      <c r="L115" s="15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</row>
    <row r="116" spans="1:131" ht="12.75" customHeight="1" x14ac:dyDescent="0.2">
      <c r="A116" s="24"/>
      <c r="B116" s="21" t="s">
        <v>81</v>
      </c>
      <c r="C116" s="21"/>
      <c r="D116" s="61"/>
      <c r="E116" s="61"/>
      <c r="F116" s="71"/>
      <c r="G116" s="71"/>
      <c r="H116" s="71"/>
      <c r="I116" s="73"/>
      <c r="J116" s="12"/>
      <c r="K116" s="76"/>
      <c r="L116" s="15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</row>
    <row r="117" spans="1:131" ht="12.75" customHeight="1" x14ac:dyDescent="0.2">
      <c r="A117" s="24">
        <v>1</v>
      </c>
      <c r="B117" s="25" t="s">
        <v>82</v>
      </c>
      <c r="C117" s="12" t="s">
        <v>0</v>
      </c>
      <c r="D117" s="60">
        <v>15</v>
      </c>
      <c r="E117" s="60">
        <v>0.53</v>
      </c>
      <c r="F117" s="71">
        <f t="shared" si="2"/>
        <v>8</v>
      </c>
      <c r="G117" s="71">
        <f t="shared" si="3"/>
        <v>1</v>
      </c>
      <c r="H117" s="71">
        <v>1</v>
      </c>
      <c r="I117" s="69">
        <v>1</v>
      </c>
      <c r="J117" s="12">
        <v>112</v>
      </c>
      <c r="K117" s="76">
        <v>112</v>
      </c>
      <c r="L117" s="15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>
        <v>8</v>
      </c>
      <c r="DT117" s="16"/>
      <c r="DU117" s="16"/>
      <c r="DV117" s="16"/>
      <c r="DW117" s="16"/>
      <c r="DX117" s="16"/>
      <c r="DY117" s="16"/>
      <c r="DZ117" s="16"/>
      <c r="EA117" s="16"/>
    </row>
    <row r="118" spans="1:131" ht="12.75" customHeight="1" x14ac:dyDescent="0.2">
      <c r="A118" s="24">
        <v>2</v>
      </c>
      <c r="B118" s="25" t="s">
        <v>83</v>
      </c>
      <c r="C118" s="12" t="s">
        <v>0</v>
      </c>
      <c r="D118" s="60">
        <v>15</v>
      </c>
      <c r="E118" s="60">
        <v>0.53</v>
      </c>
      <c r="F118" s="71">
        <f t="shared" si="2"/>
        <v>8</v>
      </c>
      <c r="G118" s="71">
        <f t="shared" si="3"/>
        <v>1</v>
      </c>
      <c r="H118" s="71">
        <v>1</v>
      </c>
      <c r="I118" s="69">
        <v>1</v>
      </c>
      <c r="J118" s="12">
        <v>112</v>
      </c>
      <c r="K118" s="76">
        <v>112</v>
      </c>
      <c r="L118" s="15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>
        <v>8</v>
      </c>
      <c r="DT118" s="16"/>
      <c r="DU118" s="16"/>
      <c r="DV118" s="16"/>
      <c r="DW118" s="16"/>
      <c r="DX118" s="16"/>
      <c r="DY118" s="16"/>
      <c r="DZ118" s="16"/>
      <c r="EA118" s="16"/>
    </row>
    <row r="119" spans="1:131" ht="12.75" customHeight="1" x14ac:dyDescent="0.2">
      <c r="A119" s="24">
        <v>3</v>
      </c>
      <c r="B119" s="25" t="s">
        <v>84</v>
      </c>
      <c r="C119" s="12" t="s">
        <v>166</v>
      </c>
      <c r="D119" s="60">
        <v>46</v>
      </c>
      <c r="E119" s="60">
        <v>0.22</v>
      </c>
      <c r="F119" s="71">
        <f t="shared" si="2"/>
        <v>10</v>
      </c>
      <c r="G119" s="71">
        <f t="shared" si="3"/>
        <v>2</v>
      </c>
      <c r="H119" s="71">
        <v>1</v>
      </c>
      <c r="I119" s="69">
        <v>2</v>
      </c>
      <c r="J119" s="12">
        <v>112</v>
      </c>
      <c r="K119" s="76">
        <v>113</v>
      </c>
      <c r="L119" s="15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>
        <v>8</v>
      </c>
      <c r="DT119" s="16">
        <v>2</v>
      </c>
      <c r="DU119" s="16"/>
      <c r="DV119" s="16"/>
      <c r="DW119" s="16"/>
      <c r="DX119" s="16"/>
      <c r="DY119" s="16"/>
      <c r="DZ119" s="16"/>
      <c r="EA119" s="16"/>
    </row>
    <row r="120" spans="1:131" ht="12.75" customHeight="1" x14ac:dyDescent="0.2">
      <c r="A120" s="24">
        <v>4</v>
      </c>
      <c r="B120" s="25" t="s">
        <v>85</v>
      </c>
      <c r="C120" s="12" t="s">
        <v>166</v>
      </c>
      <c r="D120" s="60">
        <v>1</v>
      </c>
      <c r="E120" s="60">
        <v>2</v>
      </c>
      <c r="F120" s="71">
        <f t="shared" si="2"/>
        <v>2</v>
      </c>
      <c r="G120" s="71">
        <f t="shared" si="3"/>
        <v>1</v>
      </c>
      <c r="H120" s="71">
        <v>1</v>
      </c>
      <c r="I120" s="69">
        <v>1</v>
      </c>
      <c r="J120" s="12">
        <v>112</v>
      </c>
      <c r="K120" s="76">
        <v>112</v>
      </c>
      <c r="L120" s="15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>
        <v>2</v>
      </c>
      <c r="DT120" s="16"/>
      <c r="DU120" s="16"/>
      <c r="DV120" s="16"/>
      <c r="DW120" s="16"/>
      <c r="DX120" s="16"/>
      <c r="DY120" s="16"/>
      <c r="DZ120" s="16"/>
      <c r="EA120" s="16"/>
    </row>
    <row r="121" spans="1:131" ht="12.75" customHeight="1" x14ac:dyDescent="0.2">
      <c r="A121" s="24"/>
      <c r="B121" s="21" t="s">
        <v>86</v>
      </c>
      <c r="C121" s="21"/>
      <c r="D121" s="61"/>
      <c r="E121" s="61"/>
      <c r="F121" s="71"/>
      <c r="G121" s="71"/>
      <c r="H121" s="71"/>
      <c r="I121" s="73"/>
      <c r="J121" s="12"/>
      <c r="K121" s="76"/>
      <c r="L121" s="15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</row>
    <row r="122" spans="1:131" ht="12.75" customHeight="1" x14ac:dyDescent="0.2">
      <c r="A122" s="24">
        <v>5</v>
      </c>
      <c r="B122" s="25" t="s">
        <v>87</v>
      </c>
      <c r="C122" s="12" t="s">
        <v>0</v>
      </c>
      <c r="D122" s="60">
        <v>13</v>
      </c>
      <c r="E122" s="60">
        <v>0.15</v>
      </c>
      <c r="F122" s="71">
        <f t="shared" si="2"/>
        <v>2</v>
      </c>
      <c r="G122" s="71">
        <f t="shared" si="3"/>
        <v>1</v>
      </c>
      <c r="H122" s="71">
        <v>1</v>
      </c>
      <c r="I122" s="69">
        <v>1</v>
      </c>
      <c r="J122" s="12">
        <v>1</v>
      </c>
      <c r="K122" s="76">
        <v>1</v>
      </c>
      <c r="L122" s="16">
        <v>2</v>
      </c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</row>
    <row r="123" spans="1:131" ht="12.75" customHeight="1" x14ac:dyDescent="0.2">
      <c r="A123" s="24">
        <v>6</v>
      </c>
      <c r="B123" s="25" t="s">
        <v>88</v>
      </c>
      <c r="C123" s="12" t="s">
        <v>0</v>
      </c>
      <c r="D123" s="60">
        <v>12</v>
      </c>
      <c r="E123" s="60">
        <v>0.17</v>
      </c>
      <c r="F123" s="71">
        <f t="shared" si="2"/>
        <v>2</v>
      </c>
      <c r="G123" s="71">
        <f t="shared" si="3"/>
        <v>1</v>
      </c>
      <c r="H123" s="71">
        <v>1</v>
      </c>
      <c r="I123" s="69">
        <v>1</v>
      </c>
      <c r="J123" s="12">
        <v>1</v>
      </c>
      <c r="K123" s="76">
        <v>1</v>
      </c>
      <c r="L123" s="16">
        <v>2</v>
      </c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</row>
    <row r="124" spans="1:131" ht="12.75" customHeight="1" x14ac:dyDescent="0.2">
      <c r="A124" s="24">
        <v>7</v>
      </c>
      <c r="B124" s="25" t="s">
        <v>89</v>
      </c>
      <c r="C124" s="12" t="s">
        <v>0</v>
      </c>
      <c r="D124" s="60">
        <v>12</v>
      </c>
      <c r="E124" s="60">
        <v>0.17</v>
      </c>
      <c r="F124" s="71">
        <f t="shared" si="2"/>
        <v>2</v>
      </c>
      <c r="G124" s="71">
        <f t="shared" si="3"/>
        <v>1</v>
      </c>
      <c r="H124" s="71">
        <v>1</v>
      </c>
      <c r="I124" s="69">
        <v>1</v>
      </c>
      <c r="J124" s="12">
        <v>1</v>
      </c>
      <c r="K124" s="76">
        <v>1</v>
      </c>
      <c r="L124" s="16">
        <v>2</v>
      </c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</row>
    <row r="125" spans="1:131" ht="12.75" customHeight="1" x14ac:dyDescent="0.2">
      <c r="A125" s="20" t="s">
        <v>29</v>
      </c>
      <c r="B125" s="23" t="s">
        <v>30</v>
      </c>
      <c r="C125" s="20"/>
      <c r="D125" s="62"/>
      <c r="E125" s="62"/>
      <c r="F125" s="71"/>
      <c r="G125" s="71"/>
      <c r="H125" s="71"/>
      <c r="I125" s="74"/>
      <c r="J125" s="12"/>
      <c r="K125" s="76"/>
      <c r="L125" s="15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</row>
    <row r="126" spans="1:131" ht="12.75" customHeight="1" x14ac:dyDescent="0.2">
      <c r="A126" s="22" t="s">
        <v>16</v>
      </c>
      <c r="B126" s="21" t="s">
        <v>31</v>
      </c>
      <c r="C126" s="21"/>
      <c r="D126" s="61"/>
      <c r="E126" s="61"/>
      <c r="F126" s="71"/>
      <c r="G126" s="71"/>
      <c r="H126" s="71"/>
      <c r="I126" s="73"/>
      <c r="J126" s="12"/>
      <c r="K126" s="76"/>
      <c r="L126" s="15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</row>
    <row r="127" spans="1:131" ht="15.75" customHeight="1" x14ac:dyDescent="0.2">
      <c r="A127" s="24">
        <v>1</v>
      </c>
      <c r="B127" s="25" t="s">
        <v>90</v>
      </c>
      <c r="C127" s="12" t="s">
        <v>74</v>
      </c>
      <c r="D127" s="60">
        <v>4</v>
      </c>
      <c r="E127" s="60">
        <v>1.5</v>
      </c>
      <c r="F127" s="71">
        <f t="shared" si="2"/>
        <v>6</v>
      </c>
      <c r="G127" s="71">
        <f t="shared" si="3"/>
        <v>1</v>
      </c>
      <c r="H127" s="71">
        <v>1</v>
      </c>
      <c r="I127" s="69">
        <v>1</v>
      </c>
      <c r="J127" s="12">
        <v>9</v>
      </c>
      <c r="K127" s="76">
        <v>20</v>
      </c>
      <c r="L127" s="15"/>
      <c r="M127" s="16"/>
      <c r="N127" s="16"/>
      <c r="O127" s="16"/>
      <c r="P127" s="16"/>
      <c r="Q127" s="16"/>
      <c r="R127" s="16"/>
      <c r="S127" s="16"/>
      <c r="T127" s="16">
        <v>2</v>
      </c>
      <c r="U127" s="16"/>
      <c r="V127" s="16"/>
      <c r="W127" s="16"/>
      <c r="X127" s="16"/>
      <c r="Y127" s="16"/>
      <c r="Z127" s="16"/>
      <c r="AA127" s="16">
        <v>2</v>
      </c>
      <c r="AB127" s="16"/>
      <c r="AC127" s="16"/>
      <c r="AD127" s="16"/>
      <c r="AE127" s="16">
        <v>2</v>
      </c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</row>
    <row r="128" spans="1:131" ht="15.75" customHeight="1" x14ac:dyDescent="0.2">
      <c r="A128" s="24">
        <v>2</v>
      </c>
      <c r="B128" s="25" t="s">
        <v>91</v>
      </c>
      <c r="C128" s="12" t="s">
        <v>74</v>
      </c>
      <c r="D128" s="60">
        <v>3</v>
      </c>
      <c r="E128" s="60">
        <v>0.33</v>
      </c>
      <c r="F128" s="71">
        <f t="shared" si="2"/>
        <v>1</v>
      </c>
      <c r="G128" s="71">
        <f t="shared" si="3"/>
        <v>1</v>
      </c>
      <c r="H128" s="71">
        <v>1</v>
      </c>
      <c r="I128" s="69">
        <v>1</v>
      </c>
      <c r="J128" s="12">
        <v>21</v>
      </c>
      <c r="K128" s="76">
        <v>21</v>
      </c>
      <c r="L128" s="15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>
        <v>1</v>
      </c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</row>
    <row r="129" spans="1:131" ht="15.75" customHeight="1" x14ac:dyDescent="0.2">
      <c r="A129" s="24">
        <v>3</v>
      </c>
      <c r="B129" s="25" t="s">
        <v>92</v>
      </c>
      <c r="C129" s="12" t="s">
        <v>74</v>
      </c>
      <c r="D129" s="60">
        <v>4</v>
      </c>
      <c r="E129" s="60">
        <v>0.75</v>
      </c>
      <c r="F129" s="71">
        <f t="shared" si="2"/>
        <v>3</v>
      </c>
      <c r="G129" s="71">
        <f t="shared" si="3"/>
        <v>1</v>
      </c>
      <c r="H129" s="71">
        <v>1</v>
      </c>
      <c r="I129" s="69">
        <v>1</v>
      </c>
      <c r="J129" s="12">
        <v>21</v>
      </c>
      <c r="K129" s="76">
        <v>21</v>
      </c>
      <c r="L129" s="15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>
        <v>3</v>
      </c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</row>
    <row r="130" spans="1:131" ht="15.75" customHeight="1" x14ac:dyDescent="0.2">
      <c r="A130" s="24">
        <v>4</v>
      </c>
      <c r="B130" s="25" t="s">
        <v>93</v>
      </c>
      <c r="C130" s="12" t="s">
        <v>74</v>
      </c>
      <c r="D130" s="60">
        <v>4</v>
      </c>
      <c r="E130" s="60">
        <v>1</v>
      </c>
      <c r="F130" s="71">
        <f t="shared" si="2"/>
        <v>4</v>
      </c>
      <c r="G130" s="71">
        <f t="shared" si="3"/>
        <v>1</v>
      </c>
      <c r="H130" s="71">
        <v>1</v>
      </c>
      <c r="I130" s="69">
        <v>1</v>
      </c>
      <c r="J130" s="12">
        <v>21</v>
      </c>
      <c r="K130" s="76">
        <v>21</v>
      </c>
      <c r="L130" s="15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>
        <v>4</v>
      </c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</row>
    <row r="131" spans="1:131" ht="12.75" customHeight="1" x14ac:dyDescent="0.2">
      <c r="A131" s="22" t="s">
        <v>18</v>
      </c>
      <c r="B131" s="21" t="s">
        <v>32</v>
      </c>
      <c r="C131" s="21"/>
      <c r="D131" s="61"/>
      <c r="E131" s="61"/>
      <c r="F131" s="71"/>
      <c r="G131" s="71"/>
      <c r="H131" s="71"/>
      <c r="I131" s="73"/>
      <c r="J131" s="12"/>
      <c r="K131" s="76"/>
      <c r="L131" s="15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</row>
    <row r="132" spans="1:131" ht="16.5" x14ac:dyDescent="0.25">
      <c r="A132" s="24">
        <v>1</v>
      </c>
      <c r="B132" s="25" t="s">
        <v>94</v>
      </c>
      <c r="C132" s="12" t="s">
        <v>169</v>
      </c>
      <c r="D132" s="60">
        <v>1.5</v>
      </c>
      <c r="E132" s="60">
        <v>1.33</v>
      </c>
      <c r="F132" s="71">
        <f t="shared" si="2"/>
        <v>2</v>
      </c>
      <c r="G132" s="71">
        <f t="shared" si="3"/>
        <v>1</v>
      </c>
      <c r="H132" s="71">
        <v>1</v>
      </c>
      <c r="I132" s="69">
        <v>1</v>
      </c>
      <c r="J132" s="12">
        <v>21</v>
      </c>
      <c r="K132" s="76">
        <v>21</v>
      </c>
      <c r="L132" s="15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>
        <v>2</v>
      </c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</row>
    <row r="133" spans="1:131" ht="12.75" customHeight="1" x14ac:dyDescent="0.2">
      <c r="A133" s="22" t="s">
        <v>20</v>
      </c>
      <c r="B133" s="21" t="s">
        <v>33</v>
      </c>
      <c r="C133" s="21"/>
      <c r="D133" s="61"/>
      <c r="E133" s="61"/>
      <c r="F133" s="71"/>
      <c r="G133" s="71"/>
      <c r="H133" s="71"/>
      <c r="I133" s="73"/>
      <c r="J133" s="12"/>
      <c r="K133" s="76"/>
      <c r="L133" s="15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</row>
    <row r="134" spans="1:131" ht="16.5" x14ac:dyDescent="0.25">
      <c r="A134" s="51">
        <v>1</v>
      </c>
      <c r="B134" s="25" t="s">
        <v>259</v>
      </c>
      <c r="C134" s="12" t="s">
        <v>75</v>
      </c>
      <c r="D134" s="60">
        <v>5</v>
      </c>
      <c r="E134" s="60">
        <v>0.4</v>
      </c>
      <c r="F134" s="71">
        <f t="shared" si="2"/>
        <v>2</v>
      </c>
      <c r="G134" s="71">
        <f t="shared" si="3"/>
        <v>1</v>
      </c>
      <c r="H134" s="71">
        <v>1</v>
      </c>
      <c r="I134" s="69">
        <v>1</v>
      </c>
      <c r="J134" s="12">
        <v>22</v>
      </c>
      <c r="K134" s="76">
        <v>22</v>
      </c>
      <c r="L134" s="15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>
        <v>2</v>
      </c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</row>
    <row r="135" spans="1:131" ht="16.5" x14ac:dyDescent="0.25">
      <c r="A135" s="51">
        <v>2</v>
      </c>
      <c r="B135" s="25" t="s">
        <v>260</v>
      </c>
      <c r="C135" s="12" t="s">
        <v>75</v>
      </c>
      <c r="D135" s="60">
        <v>17</v>
      </c>
      <c r="E135" s="60">
        <v>0.35</v>
      </c>
      <c r="F135" s="71">
        <f t="shared" si="2"/>
        <v>6</v>
      </c>
      <c r="G135" s="71">
        <f t="shared" si="3"/>
        <v>1</v>
      </c>
      <c r="H135" s="71">
        <v>1</v>
      </c>
      <c r="I135" s="69">
        <v>1</v>
      </c>
      <c r="J135" s="12">
        <v>23</v>
      </c>
      <c r="K135" s="76">
        <v>23</v>
      </c>
      <c r="L135" s="15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>
        <v>6</v>
      </c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</row>
    <row r="136" spans="1:131" ht="16.5" x14ac:dyDescent="0.25">
      <c r="A136" s="51">
        <v>3</v>
      </c>
      <c r="B136" s="25" t="s">
        <v>261</v>
      </c>
      <c r="C136" s="12" t="s">
        <v>75</v>
      </c>
      <c r="D136" s="60">
        <v>6</v>
      </c>
      <c r="E136" s="60">
        <v>0.33</v>
      </c>
      <c r="F136" s="71">
        <f t="shared" si="2"/>
        <v>2</v>
      </c>
      <c r="G136" s="71">
        <f t="shared" si="3"/>
        <v>1</v>
      </c>
      <c r="H136" s="71">
        <v>1</v>
      </c>
      <c r="I136" s="69">
        <v>1</v>
      </c>
      <c r="J136" s="12">
        <v>24</v>
      </c>
      <c r="K136" s="76">
        <v>24</v>
      </c>
      <c r="L136" s="15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>
        <v>2</v>
      </c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</row>
    <row r="137" spans="1:131" ht="16.5" x14ac:dyDescent="0.25">
      <c r="A137" s="51">
        <v>4</v>
      </c>
      <c r="B137" s="25" t="s">
        <v>262</v>
      </c>
      <c r="C137" s="12" t="s">
        <v>75</v>
      </c>
      <c r="D137" s="60">
        <v>11</v>
      </c>
      <c r="E137" s="60">
        <v>0.36</v>
      </c>
      <c r="F137" s="71">
        <f t="shared" si="2"/>
        <v>4</v>
      </c>
      <c r="G137" s="71">
        <f t="shared" si="3"/>
        <v>1</v>
      </c>
      <c r="H137" s="71">
        <v>1</v>
      </c>
      <c r="I137" s="69">
        <v>1</v>
      </c>
      <c r="J137" s="12">
        <v>24</v>
      </c>
      <c r="K137" s="76">
        <v>24</v>
      </c>
      <c r="L137" s="15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>
        <v>4</v>
      </c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</row>
    <row r="138" spans="1:131" ht="16.5" x14ac:dyDescent="0.25">
      <c r="A138" s="51">
        <v>5</v>
      </c>
      <c r="B138" s="25" t="s">
        <v>263</v>
      </c>
      <c r="C138" s="12" t="s">
        <v>75</v>
      </c>
      <c r="D138" s="60">
        <v>11</v>
      </c>
      <c r="E138" s="60">
        <v>0.36</v>
      </c>
      <c r="F138" s="71">
        <f t="shared" si="2"/>
        <v>4</v>
      </c>
      <c r="G138" s="71">
        <f t="shared" si="3"/>
        <v>1</v>
      </c>
      <c r="H138" s="71">
        <v>1</v>
      </c>
      <c r="I138" s="69">
        <v>1</v>
      </c>
      <c r="J138" s="12">
        <v>25</v>
      </c>
      <c r="K138" s="76">
        <v>25</v>
      </c>
      <c r="L138" s="15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>
        <v>4</v>
      </c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</row>
    <row r="139" spans="1:131" ht="12.75" customHeight="1" x14ac:dyDescent="0.2">
      <c r="A139" s="22" t="s">
        <v>22</v>
      </c>
      <c r="B139" s="21" t="s">
        <v>34</v>
      </c>
      <c r="C139" s="21"/>
      <c r="D139" s="61"/>
      <c r="E139" s="61"/>
      <c r="F139" s="71"/>
      <c r="G139" s="71"/>
      <c r="H139" s="71"/>
      <c r="I139" s="73"/>
      <c r="J139" s="12"/>
      <c r="K139" s="76"/>
      <c r="L139" s="15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</row>
    <row r="140" spans="1:131" ht="16.5" x14ac:dyDescent="0.25">
      <c r="A140" s="51">
        <v>1</v>
      </c>
      <c r="B140" s="25" t="s">
        <v>95</v>
      </c>
      <c r="C140" s="12" t="s">
        <v>74</v>
      </c>
      <c r="D140" s="60">
        <v>1.5</v>
      </c>
      <c r="E140" s="60">
        <v>1.33</v>
      </c>
      <c r="F140" s="71">
        <f t="shared" si="2"/>
        <v>2</v>
      </c>
      <c r="G140" s="71">
        <f t="shared" si="3"/>
        <v>1</v>
      </c>
      <c r="H140" s="71">
        <v>1</v>
      </c>
      <c r="I140" s="69">
        <v>1</v>
      </c>
      <c r="J140" s="12">
        <v>25</v>
      </c>
      <c r="K140" s="76">
        <v>25</v>
      </c>
      <c r="L140" s="15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>
        <v>2</v>
      </c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</row>
    <row r="141" spans="1:131" ht="16.5" x14ac:dyDescent="0.25">
      <c r="A141" s="51">
        <v>2</v>
      </c>
      <c r="B141" s="25" t="s">
        <v>96</v>
      </c>
      <c r="C141" s="12" t="s">
        <v>74</v>
      </c>
      <c r="D141" s="60">
        <v>1.75</v>
      </c>
      <c r="E141" s="60">
        <v>1.1399999999999999</v>
      </c>
      <c r="F141" s="71">
        <f t="shared" ref="F141:F202" si="4">D141*E141</f>
        <v>2</v>
      </c>
      <c r="G141" s="71">
        <f t="shared" si="3"/>
        <v>1</v>
      </c>
      <c r="H141" s="71">
        <v>1</v>
      </c>
      <c r="I141" s="69">
        <v>1</v>
      </c>
      <c r="J141" s="12">
        <v>25</v>
      </c>
      <c r="K141" s="76">
        <v>25</v>
      </c>
      <c r="L141" s="15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>
        <v>2</v>
      </c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</row>
    <row r="142" spans="1:131" ht="16.5" x14ac:dyDescent="0.25">
      <c r="A142" s="51">
        <v>3</v>
      </c>
      <c r="B142" s="25" t="s">
        <v>97</v>
      </c>
      <c r="C142" s="12" t="s">
        <v>74</v>
      </c>
      <c r="D142" s="60">
        <v>3</v>
      </c>
      <c r="E142" s="60">
        <v>0.67</v>
      </c>
      <c r="F142" s="71">
        <f t="shared" si="4"/>
        <v>2</v>
      </c>
      <c r="G142" s="71">
        <f t="shared" si="3"/>
        <v>1</v>
      </c>
      <c r="H142" s="71">
        <v>1</v>
      </c>
      <c r="I142" s="69">
        <v>1</v>
      </c>
      <c r="J142" s="12">
        <v>25</v>
      </c>
      <c r="K142" s="76">
        <v>25</v>
      </c>
      <c r="L142" s="15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>
        <v>2</v>
      </c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</row>
    <row r="143" spans="1:131" ht="16.5" x14ac:dyDescent="0.25">
      <c r="A143" s="51">
        <v>4</v>
      </c>
      <c r="B143" s="25" t="s">
        <v>98</v>
      </c>
      <c r="C143" s="12" t="s">
        <v>74</v>
      </c>
      <c r="D143" s="60">
        <v>0.4</v>
      </c>
      <c r="E143" s="60">
        <v>2.5</v>
      </c>
      <c r="F143" s="71">
        <f t="shared" si="4"/>
        <v>1</v>
      </c>
      <c r="G143" s="71">
        <f t="shared" si="3"/>
        <v>1</v>
      </c>
      <c r="H143" s="71">
        <v>1</v>
      </c>
      <c r="I143" s="69">
        <v>1</v>
      </c>
      <c r="J143" s="12">
        <v>25</v>
      </c>
      <c r="K143" s="76">
        <v>25</v>
      </c>
      <c r="L143" s="15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>
        <v>1</v>
      </c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</row>
    <row r="144" spans="1:131" ht="12.75" customHeight="1" x14ac:dyDescent="0.2">
      <c r="A144" s="12" t="s">
        <v>35</v>
      </c>
      <c r="B144" s="21" t="s">
        <v>36</v>
      </c>
      <c r="C144" s="21"/>
      <c r="D144" s="61"/>
      <c r="E144" s="61"/>
      <c r="F144" s="71"/>
      <c r="G144" s="71"/>
      <c r="H144" s="71"/>
      <c r="I144" s="73"/>
      <c r="J144" s="12"/>
      <c r="K144" s="76"/>
      <c r="L144" s="15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</row>
    <row r="145" spans="1:131" ht="12.75" customHeight="1" x14ac:dyDescent="0.2">
      <c r="A145" s="24">
        <v>1</v>
      </c>
      <c r="B145" s="25" t="s">
        <v>99</v>
      </c>
      <c r="C145" s="12" t="s">
        <v>52</v>
      </c>
      <c r="D145" s="60">
        <v>15</v>
      </c>
      <c r="E145" s="60">
        <v>7.0000000000000007E-2</v>
      </c>
      <c r="F145" s="71">
        <f t="shared" si="4"/>
        <v>1</v>
      </c>
      <c r="G145" s="71">
        <f t="shared" ref="G145:G207" si="5">I145*H145</f>
        <v>1</v>
      </c>
      <c r="H145" s="71">
        <v>1</v>
      </c>
      <c r="I145" s="69">
        <v>1</v>
      </c>
      <c r="J145" s="12">
        <v>24</v>
      </c>
      <c r="K145" s="76">
        <v>24</v>
      </c>
      <c r="L145" s="15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>
        <v>1</v>
      </c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</row>
    <row r="146" spans="1:131" ht="12.75" customHeight="1" x14ac:dyDescent="0.2">
      <c r="A146" s="24">
        <v>2</v>
      </c>
      <c r="B146" s="25" t="s">
        <v>100</v>
      </c>
      <c r="C146" s="12" t="s">
        <v>52</v>
      </c>
      <c r="D146" s="60">
        <v>515</v>
      </c>
      <c r="E146" s="60">
        <v>0.01</v>
      </c>
      <c r="F146" s="71">
        <f t="shared" si="4"/>
        <v>5</v>
      </c>
      <c r="G146" s="71">
        <f t="shared" si="5"/>
        <v>1</v>
      </c>
      <c r="H146" s="71">
        <v>1</v>
      </c>
      <c r="I146" s="69">
        <v>1</v>
      </c>
      <c r="J146" s="12">
        <v>24</v>
      </c>
      <c r="K146" s="76">
        <v>24</v>
      </c>
      <c r="L146" s="15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>
        <v>8</v>
      </c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</row>
    <row r="147" spans="1:131" ht="12.75" customHeight="1" x14ac:dyDescent="0.2">
      <c r="A147" s="46" t="s">
        <v>37</v>
      </c>
      <c r="B147" s="47" t="s">
        <v>38</v>
      </c>
      <c r="C147" s="46"/>
      <c r="D147" s="58"/>
      <c r="E147" s="58"/>
      <c r="F147" s="58"/>
      <c r="G147" s="58"/>
      <c r="H147" s="58"/>
      <c r="I147" s="58"/>
      <c r="J147" s="58"/>
      <c r="K147" s="115"/>
      <c r="L147" s="15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</row>
    <row r="148" spans="1:131" ht="12.75" customHeight="1" x14ac:dyDescent="0.2">
      <c r="A148" s="22" t="s">
        <v>16</v>
      </c>
      <c r="B148" s="21" t="s">
        <v>39</v>
      </c>
      <c r="C148" s="21"/>
      <c r="D148" s="61"/>
      <c r="E148" s="61"/>
      <c r="F148" s="71"/>
      <c r="G148" s="71"/>
      <c r="H148" s="71"/>
      <c r="I148" s="73"/>
      <c r="J148" s="12"/>
      <c r="K148" s="76"/>
      <c r="L148" s="15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</row>
    <row r="149" spans="1:131" ht="15" x14ac:dyDescent="0.25">
      <c r="A149" s="51">
        <v>1</v>
      </c>
      <c r="B149" s="25" t="s">
        <v>264</v>
      </c>
      <c r="C149" s="12" t="s">
        <v>49</v>
      </c>
      <c r="D149" s="60">
        <v>48</v>
      </c>
      <c r="E149" s="60">
        <v>0.25</v>
      </c>
      <c r="F149" s="71">
        <f t="shared" si="4"/>
        <v>12</v>
      </c>
      <c r="G149" s="71">
        <f t="shared" si="5"/>
        <v>2</v>
      </c>
      <c r="H149" s="71">
        <v>1</v>
      </c>
      <c r="I149" s="69">
        <v>2</v>
      </c>
      <c r="J149" s="12">
        <v>26</v>
      </c>
      <c r="K149" s="76">
        <v>27</v>
      </c>
      <c r="L149" s="15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>
        <v>8</v>
      </c>
      <c r="AL149" s="16">
        <v>4</v>
      </c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</row>
    <row r="150" spans="1:131" ht="26.25" x14ac:dyDescent="0.25">
      <c r="A150" s="51">
        <v>2</v>
      </c>
      <c r="B150" s="25" t="s">
        <v>265</v>
      </c>
      <c r="C150" s="12" t="s">
        <v>49</v>
      </c>
      <c r="D150" s="60">
        <v>95</v>
      </c>
      <c r="E150" s="60">
        <v>0.17</v>
      </c>
      <c r="F150" s="71">
        <f t="shared" si="4"/>
        <v>16</v>
      </c>
      <c r="G150" s="71">
        <f t="shared" si="5"/>
        <v>2</v>
      </c>
      <c r="H150" s="71">
        <v>1</v>
      </c>
      <c r="I150" s="69">
        <v>2</v>
      </c>
      <c r="J150" s="12">
        <v>25</v>
      </c>
      <c r="K150" s="76">
        <v>26</v>
      </c>
      <c r="L150" s="15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>
        <v>8</v>
      </c>
      <c r="AK150" s="16">
        <v>8</v>
      </c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</row>
    <row r="151" spans="1:131" ht="15" x14ac:dyDescent="0.25">
      <c r="A151" s="51">
        <v>3</v>
      </c>
      <c r="B151" s="25" t="s">
        <v>102</v>
      </c>
      <c r="C151" s="12" t="s">
        <v>49</v>
      </c>
      <c r="D151" s="60">
        <v>45</v>
      </c>
      <c r="E151" s="60">
        <v>0.22</v>
      </c>
      <c r="F151" s="71">
        <f t="shared" si="4"/>
        <v>10</v>
      </c>
      <c r="G151" s="71">
        <f t="shared" si="5"/>
        <v>2</v>
      </c>
      <c r="H151" s="71">
        <v>1</v>
      </c>
      <c r="I151" s="69">
        <v>2</v>
      </c>
      <c r="J151" s="12">
        <v>26</v>
      </c>
      <c r="K151" s="76">
        <v>27</v>
      </c>
      <c r="L151" s="15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>
        <v>4</v>
      </c>
      <c r="AL151" s="16">
        <v>4</v>
      </c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</row>
    <row r="152" spans="1:131" ht="15" x14ac:dyDescent="0.25">
      <c r="A152" s="51">
        <v>4</v>
      </c>
      <c r="B152" s="25" t="s">
        <v>103</v>
      </c>
      <c r="C152" s="12" t="s">
        <v>104</v>
      </c>
      <c r="D152" s="60">
        <v>4</v>
      </c>
      <c r="E152" s="60">
        <v>0.75</v>
      </c>
      <c r="F152" s="71">
        <f t="shared" si="4"/>
        <v>3</v>
      </c>
      <c r="G152" s="71">
        <f t="shared" si="5"/>
        <v>1</v>
      </c>
      <c r="H152" s="71">
        <v>1</v>
      </c>
      <c r="I152" s="69">
        <v>1</v>
      </c>
      <c r="J152" s="12">
        <v>27</v>
      </c>
      <c r="K152" s="76">
        <v>27</v>
      </c>
      <c r="L152" s="15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>
        <v>3</v>
      </c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</row>
    <row r="153" spans="1:131" ht="15" x14ac:dyDescent="0.25">
      <c r="A153" s="51">
        <v>5</v>
      </c>
      <c r="B153" s="25" t="s">
        <v>105</v>
      </c>
      <c r="C153" s="12" t="s">
        <v>106</v>
      </c>
      <c r="D153" s="60">
        <v>110</v>
      </c>
      <c r="E153" s="60">
        <v>0.09</v>
      </c>
      <c r="F153" s="71">
        <f t="shared" si="4"/>
        <v>10</v>
      </c>
      <c r="G153" s="71">
        <f t="shared" si="5"/>
        <v>2</v>
      </c>
      <c r="H153" s="71">
        <v>1</v>
      </c>
      <c r="I153" s="69">
        <v>2</v>
      </c>
      <c r="J153" s="12">
        <v>27</v>
      </c>
      <c r="K153" s="76">
        <v>28</v>
      </c>
      <c r="L153" s="15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>
        <v>8</v>
      </c>
      <c r="AM153" s="16">
        <v>2</v>
      </c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</row>
    <row r="154" spans="1:131" ht="15" x14ac:dyDescent="0.25">
      <c r="A154" s="51">
        <v>6</v>
      </c>
      <c r="B154" s="25" t="s">
        <v>214</v>
      </c>
      <c r="C154" s="12" t="s">
        <v>104</v>
      </c>
      <c r="D154" s="60">
        <v>7</v>
      </c>
      <c r="E154" s="60">
        <v>0.56999999999999995</v>
      </c>
      <c r="F154" s="71">
        <f t="shared" si="4"/>
        <v>4</v>
      </c>
      <c r="G154" s="71">
        <f t="shared" si="5"/>
        <v>1</v>
      </c>
      <c r="H154" s="71">
        <v>1</v>
      </c>
      <c r="I154" s="69">
        <v>1</v>
      </c>
      <c r="J154" s="12">
        <v>28</v>
      </c>
      <c r="K154" s="76">
        <v>28</v>
      </c>
      <c r="L154" s="15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>
        <v>4</v>
      </c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</row>
    <row r="155" spans="1:131" ht="15" x14ac:dyDescent="0.25">
      <c r="A155" s="51">
        <v>7</v>
      </c>
      <c r="B155" s="25" t="s">
        <v>215</v>
      </c>
      <c r="C155" s="12" t="s">
        <v>49</v>
      </c>
      <c r="D155" s="60">
        <v>60</v>
      </c>
      <c r="E155" s="60">
        <v>0.13</v>
      </c>
      <c r="F155" s="71">
        <f t="shared" si="4"/>
        <v>8</v>
      </c>
      <c r="G155" s="71">
        <f t="shared" si="5"/>
        <v>1</v>
      </c>
      <c r="H155" s="71">
        <v>1</v>
      </c>
      <c r="I155" s="69">
        <v>1</v>
      </c>
      <c r="J155" s="12">
        <v>29</v>
      </c>
      <c r="K155" s="76">
        <v>29</v>
      </c>
      <c r="L155" s="15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>
        <v>8</v>
      </c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</row>
    <row r="156" spans="1:131" ht="15" x14ac:dyDescent="0.25">
      <c r="A156" s="51">
        <v>8</v>
      </c>
      <c r="B156" s="25" t="s">
        <v>216</v>
      </c>
      <c r="C156" s="12" t="s">
        <v>104</v>
      </c>
      <c r="D156" s="60">
        <v>85</v>
      </c>
      <c r="E156" s="60">
        <v>0.09</v>
      </c>
      <c r="F156" s="71">
        <f t="shared" si="4"/>
        <v>8</v>
      </c>
      <c r="G156" s="71">
        <f t="shared" si="5"/>
        <v>1</v>
      </c>
      <c r="H156" s="71">
        <v>1</v>
      </c>
      <c r="I156" s="69">
        <v>1</v>
      </c>
      <c r="J156" s="12">
        <v>28</v>
      </c>
      <c r="K156" s="76">
        <v>28</v>
      </c>
      <c r="L156" s="15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>
        <v>8</v>
      </c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</row>
    <row r="157" spans="1:131" ht="15" x14ac:dyDescent="0.25">
      <c r="A157" s="51">
        <v>9</v>
      </c>
      <c r="B157" s="25" t="s">
        <v>107</v>
      </c>
      <c r="C157" s="12" t="s">
        <v>54</v>
      </c>
      <c r="D157" s="60">
        <v>3</v>
      </c>
      <c r="E157" s="60">
        <v>1.33</v>
      </c>
      <c r="F157" s="71">
        <f t="shared" si="4"/>
        <v>4</v>
      </c>
      <c r="G157" s="71">
        <f t="shared" si="5"/>
        <v>1</v>
      </c>
      <c r="H157" s="71">
        <v>1</v>
      </c>
      <c r="I157" s="69">
        <v>1</v>
      </c>
      <c r="J157" s="12">
        <v>30</v>
      </c>
      <c r="K157" s="76">
        <v>30</v>
      </c>
      <c r="L157" s="15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>
        <v>4</v>
      </c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</row>
    <row r="158" spans="1:131" ht="15" x14ac:dyDescent="0.25">
      <c r="A158" s="51">
        <v>10</v>
      </c>
      <c r="B158" s="25" t="s">
        <v>108</v>
      </c>
      <c r="C158" s="12" t="s">
        <v>54</v>
      </c>
      <c r="D158" s="60">
        <v>1</v>
      </c>
      <c r="E158" s="60">
        <v>1</v>
      </c>
      <c r="F158" s="71">
        <f t="shared" si="4"/>
        <v>1</v>
      </c>
      <c r="G158" s="71">
        <f t="shared" si="5"/>
        <v>1</v>
      </c>
      <c r="H158" s="71">
        <v>1</v>
      </c>
      <c r="I158" s="69">
        <v>1</v>
      </c>
      <c r="J158" s="12">
        <v>30</v>
      </c>
      <c r="K158" s="76">
        <v>30</v>
      </c>
      <c r="L158" s="15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>
        <v>1</v>
      </c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</row>
    <row r="159" spans="1:131" ht="15" x14ac:dyDescent="0.25">
      <c r="A159" s="51">
        <v>11</v>
      </c>
      <c r="B159" s="25" t="s">
        <v>109</v>
      </c>
      <c r="C159" s="12" t="s">
        <v>54</v>
      </c>
      <c r="D159" s="60">
        <v>15</v>
      </c>
      <c r="E159" s="60">
        <v>7.0000000000000007E-2</v>
      </c>
      <c r="F159" s="71">
        <f t="shared" si="4"/>
        <v>1</v>
      </c>
      <c r="G159" s="71">
        <f t="shared" si="5"/>
        <v>1</v>
      </c>
      <c r="H159" s="71">
        <v>1</v>
      </c>
      <c r="I159" s="69">
        <v>1</v>
      </c>
      <c r="J159" s="12">
        <v>30</v>
      </c>
      <c r="K159" s="76">
        <v>30</v>
      </c>
      <c r="L159" s="15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>
        <v>1</v>
      </c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</row>
    <row r="160" spans="1:131" ht="15" x14ac:dyDescent="0.25">
      <c r="A160" s="51">
        <v>12</v>
      </c>
      <c r="B160" s="25" t="s">
        <v>110</v>
      </c>
      <c r="C160" s="12" t="s">
        <v>54</v>
      </c>
      <c r="D160" s="60">
        <v>104</v>
      </c>
      <c r="E160" s="60">
        <v>0.02</v>
      </c>
      <c r="F160" s="71">
        <f t="shared" si="4"/>
        <v>2</v>
      </c>
      <c r="G160" s="71">
        <f t="shared" si="5"/>
        <v>1</v>
      </c>
      <c r="H160" s="71">
        <v>1</v>
      </c>
      <c r="I160" s="69">
        <v>1</v>
      </c>
      <c r="J160" s="12">
        <v>30</v>
      </c>
      <c r="K160" s="76">
        <v>30</v>
      </c>
      <c r="L160" s="15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>
        <v>2</v>
      </c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</row>
    <row r="161" spans="1:131" ht="15" x14ac:dyDescent="0.25">
      <c r="A161" s="51">
        <v>13</v>
      </c>
      <c r="B161" s="25" t="s">
        <v>111</v>
      </c>
      <c r="C161" s="12" t="s">
        <v>54</v>
      </c>
      <c r="D161" s="60">
        <v>2</v>
      </c>
      <c r="E161" s="60">
        <v>1</v>
      </c>
      <c r="F161" s="71">
        <f t="shared" si="4"/>
        <v>2</v>
      </c>
      <c r="G161" s="71">
        <f t="shared" si="5"/>
        <v>1</v>
      </c>
      <c r="H161" s="71">
        <v>1</v>
      </c>
      <c r="I161" s="69">
        <v>1</v>
      </c>
      <c r="J161" s="12">
        <v>30</v>
      </c>
      <c r="K161" s="76">
        <v>30</v>
      </c>
      <c r="L161" s="15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>
        <v>2</v>
      </c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</row>
    <row r="162" spans="1:131" ht="15" x14ac:dyDescent="0.25">
      <c r="A162" s="51">
        <v>14</v>
      </c>
      <c r="B162" s="25" t="s">
        <v>112</v>
      </c>
      <c r="C162" s="12" t="s">
        <v>54</v>
      </c>
      <c r="D162" s="60">
        <v>9</v>
      </c>
      <c r="E162" s="60">
        <v>0.22</v>
      </c>
      <c r="F162" s="71">
        <f t="shared" si="4"/>
        <v>2</v>
      </c>
      <c r="G162" s="71">
        <f t="shared" si="5"/>
        <v>1</v>
      </c>
      <c r="H162" s="71">
        <v>1</v>
      </c>
      <c r="I162" s="69">
        <v>1</v>
      </c>
      <c r="J162" s="12">
        <v>30</v>
      </c>
      <c r="K162" s="76">
        <v>30</v>
      </c>
      <c r="L162" s="15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>
        <v>2</v>
      </c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</row>
    <row r="163" spans="1:131" ht="15" x14ac:dyDescent="0.25">
      <c r="A163" s="51">
        <v>15</v>
      </c>
      <c r="B163" s="25" t="s">
        <v>113</v>
      </c>
      <c r="C163" s="12" t="s">
        <v>54</v>
      </c>
      <c r="D163" s="60">
        <v>1</v>
      </c>
      <c r="E163" s="60">
        <v>2</v>
      </c>
      <c r="F163" s="71">
        <f t="shared" si="4"/>
        <v>2</v>
      </c>
      <c r="G163" s="71">
        <f t="shared" si="5"/>
        <v>1</v>
      </c>
      <c r="H163" s="71">
        <v>1</v>
      </c>
      <c r="I163" s="69">
        <v>1</v>
      </c>
      <c r="J163" s="12">
        <v>30</v>
      </c>
      <c r="K163" s="76">
        <v>30</v>
      </c>
      <c r="L163" s="15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>
        <v>2</v>
      </c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</row>
    <row r="164" spans="1:131" ht="15" x14ac:dyDescent="0.25">
      <c r="A164" s="51">
        <v>16</v>
      </c>
      <c r="B164" s="25" t="s">
        <v>114</v>
      </c>
      <c r="C164" s="12" t="s">
        <v>54</v>
      </c>
      <c r="D164" s="60">
        <v>3</v>
      </c>
      <c r="E164" s="60">
        <v>0.67</v>
      </c>
      <c r="F164" s="71">
        <f t="shared" si="4"/>
        <v>2</v>
      </c>
      <c r="G164" s="71">
        <f t="shared" si="5"/>
        <v>1</v>
      </c>
      <c r="H164" s="71">
        <v>1</v>
      </c>
      <c r="I164" s="69">
        <v>1</v>
      </c>
      <c r="J164" s="12">
        <v>30</v>
      </c>
      <c r="K164" s="76">
        <v>30</v>
      </c>
      <c r="L164" s="15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>
        <v>2</v>
      </c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</row>
    <row r="165" spans="1:131" ht="15" x14ac:dyDescent="0.25">
      <c r="A165" s="51">
        <v>17</v>
      </c>
      <c r="B165" s="25" t="s">
        <v>115</v>
      </c>
      <c r="C165" s="12" t="s">
        <v>54</v>
      </c>
      <c r="D165" s="60">
        <v>4</v>
      </c>
      <c r="E165" s="60">
        <v>0.5</v>
      </c>
      <c r="F165" s="71">
        <f t="shared" si="4"/>
        <v>2</v>
      </c>
      <c r="G165" s="71">
        <f t="shared" si="5"/>
        <v>1</v>
      </c>
      <c r="H165" s="71">
        <v>1</v>
      </c>
      <c r="I165" s="69">
        <v>1</v>
      </c>
      <c r="J165" s="12">
        <v>30</v>
      </c>
      <c r="K165" s="76">
        <v>30</v>
      </c>
      <c r="L165" s="15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>
        <v>2</v>
      </c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</row>
    <row r="166" spans="1:131" ht="15" x14ac:dyDescent="0.25">
      <c r="A166" s="51">
        <v>18</v>
      </c>
      <c r="B166" s="25" t="s">
        <v>116</v>
      </c>
      <c r="C166" s="12" t="s">
        <v>54</v>
      </c>
      <c r="D166" s="60">
        <v>4</v>
      </c>
      <c r="E166" s="60">
        <v>0.5</v>
      </c>
      <c r="F166" s="71">
        <f t="shared" si="4"/>
        <v>2</v>
      </c>
      <c r="G166" s="71">
        <f t="shared" si="5"/>
        <v>1</v>
      </c>
      <c r="H166" s="71">
        <v>1</v>
      </c>
      <c r="I166" s="69">
        <v>1</v>
      </c>
      <c r="J166" s="12">
        <v>30</v>
      </c>
      <c r="K166" s="76">
        <v>30</v>
      </c>
      <c r="L166" s="15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>
        <v>2</v>
      </c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</row>
    <row r="167" spans="1:131" ht="15" x14ac:dyDescent="0.25">
      <c r="A167" s="51">
        <v>19</v>
      </c>
      <c r="B167" s="25" t="s">
        <v>117</v>
      </c>
      <c r="C167" s="12" t="s">
        <v>54</v>
      </c>
      <c r="D167" s="60">
        <v>1</v>
      </c>
      <c r="E167" s="60">
        <v>2</v>
      </c>
      <c r="F167" s="71">
        <f t="shared" si="4"/>
        <v>2</v>
      </c>
      <c r="G167" s="71">
        <f t="shared" si="5"/>
        <v>1</v>
      </c>
      <c r="H167" s="71">
        <v>1</v>
      </c>
      <c r="I167" s="69">
        <v>1</v>
      </c>
      <c r="J167" s="12">
        <v>30</v>
      </c>
      <c r="K167" s="76">
        <v>30</v>
      </c>
      <c r="L167" s="15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>
        <v>2</v>
      </c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</row>
    <row r="168" spans="1:131" ht="15" x14ac:dyDescent="0.25">
      <c r="A168" s="51">
        <v>20</v>
      </c>
      <c r="B168" s="25" t="s">
        <v>118</v>
      </c>
      <c r="C168" s="12" t="s">
        <v>54</v>
      </c>
      <c r="D168" s="60">
        <v>1</v>
      </c>
      <c r="E168" s="60">
        <v>2</v>
      </c>
      <c r="F168" s="71">
        <f t="shared" si="4"/>
        <v>2</v>
      </c>
      <c r="G168" s="71">
        <f t="shared" si="5"/>
        <v>1</v>
      </c>
      <c r="H168" s="71">
        <v>1</v>
      </c>
      <c r="I168" s="69">
        <v>1</v>
      </c>
      <c r="J168" s="12">
        <v>30</v>
      </c>
      <c r="K168" s="76">
        <v>30</v>
      </c>
      <c r="L168" s="15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>
        <v>2</v>
      </c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</row>
    <row r="169" spans="1:131" ht="15" x14ac:dyDescent="0.25">
      <c r="A169" s="51">
        <v>21</v>
      </c>
      <c r="B169" s="25" t="s">
        <v>119</v>
      </c>
      <c r="C169" s="12" t="s">
        <v>54</v>
      </c>
      <c r="D169" s="60">
        <v>1</v>
      </c>
      <c r="E169" s="60">
        <v>2</v>
      </c>
      <c r="F169" s="71">
        <f t="shared" si="4"/>
        <v>2</v>
      </c>
      <c r="G169" s="71">
        <f t="shared" si="5"/>
        <v>1</v>
      </c>
      <c r="H169" s="71">
        <v>1</v>
      </c>
      <c r="I169" s="69">
        <v>1</v>
      </c>
      <c r="J169" s="12">
        <v>31</v>
      </c>
      <c r="K169" s="76">
        <v>31</v>
      </c>
      <c r="L169" s="15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>
        <v>2</v>
      </c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</row>
    <row r="170" spans="1:131" ht="15" x14ac:dyDescent="0.25">
      <c r="A170" s="51">
        <v>22</v>
      </c>
      <c r="B170" s="25" t="s">
        <v>120</v>
      </c>
      <c r="C170" s="12" t="s">
        <v>54</v>
      </c>
      <c r="D170" s="60">
        <v>2</v>
      </c>
      <c r="E170" s="60">
        <v>1</v>
      </c>
      <c r="F170" s="71">
        <f t="shared" si="4"/>
        <v>2</v>
      </c>
      <c r="G170" s="71">
        <f t="shared" si="5"/>
        <v>1</v>
      </c>
      <c r="H170" s="71">
        <v>1</v>
      </c>
      <c r="I170" s="69">
        <v>1</v>
      </c>
      <c r="J170" s="12">
        <v>31</v>
      </c>
      <c r="K170" s="76">
        <v>31</v>
      </c>
      <c r="L170" s="15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>
        <v>2</v>
      </c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</row>
    <row r="171" spans="1:131" ht="15" x14ac:dyDescent="0.25">
      <c r="A171" s="51">
        <v>23</v>
      </c>
      <c r="B171" s="25" t="s">
        <v>121</v>
      </c>
      <c r="C171" s="12" t="s">
        <v>54</v>
      </c>
      <c r="D171" s="60">
        <v>2</v>
      </c>
      <c r="E171" s="60">
        <v>1</v>
      </c>
      <c r="F171" s="71">
        <f t="shared" si="4"/>
        <v>2</v>
      </c>
      <c r="G171" s="71">
        <f t="shared" si="5"/>
        <v>1</v>
      </c>
      <c r="H171" s="71">
        <v>1</v>
      </c>
      <c r="I171" s="69">
        <v>1</v>
      </c>
      <c r="J171" s="12">
        <v>31</v>
      </c>
      <c r="K171" s="76">
        <v>31</v>
      </c>
      <c r="L171" s="15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>
        <v>2</v>
      </c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</row>
    <row r="172" spans="1:131" ht="15" x14ac:dyDescent="0.25">
      <c r="A172" s="51">
        <v>24</v>
      </c>
      <c r="B172" s="25" t="s">
        <v>122</v>
      </c>
      <c r="C172" s="12" t="s">
        <v>54</v>
      </c>
      <c r="D172" s="60">
        <v>1</v>
      </c>
      <c r="E172" s="60">
        <v>2</v>
      </c>
      <c r="F172" s="71">
        <f t="shared" si="4"/>
        <v>2</v>
      </c>
      <c r="G172" s="71">
        <f t="shared" si="5"/>
        <v>1</v>
      </c>
      <c r="H172" s="71">
        <v>1</v>
      </c>
      <c r="I172" s="69">
        <v>1</v>
      </c>
      <c r="J172" s="12">
        <v>31</v>
      </c>
      <c r="K172" s="76">
        <v>31</v>
      </c>
      <c r="L172" s="15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>
        <v>2</v>
      </c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</row>
    <row r="173" spans="1:131" ht="15" x14ac:dyDescent="0.25">
      <c r="A173" s="51">
        <v>25</v>
      </c>
      <c r="B173" s="25" t="s">
        <v>123</v>
      </c>
      <c r="C173" s="12" t="s">
        <v>54</v>
      </c>
      <c r="D173" s="60">
        <v>1</v>
      </c>
      <c r="E173" s="60">
        <v>2</v>
      </c>
      <c r="F173" s="71">
        <f t="shared" si="4"/>
        <v>2</v>
      </c>
      <c r="G173" s="71">
        <f t="shared" si="5"/>
        <v>1</v>
      </c>
      <c r="H173" s="71">
        <v>1</v>
      </c>
      <c r="I173" s="69">
        <v>1</v>
      </c>
      <c r="J173" s="12">
        <v>31</v>
      </c>
      <c r="K173" s="76">
        <v>31</v>
      </c>
      <c r="L173" s="15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>
        <v>2</v>
      </c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</row>
    <row r="174" spans="1:131" ht="15" x14ac:dyDescent="0.25">
      <c r="A174" s="51">
        <v>26</v>
      </c>
      <c r="B174" s="25" t="s">
        <v>124</v>
      </c>
      <c r="C174" s="12" t="s">
        <v>54</v>
      </c>
      <c r="D174" s="60">
        <v>2</v>
      </c>
      <c r="E174" s="60">
        <v>1</v>
      </c>
      <c r="F174" s="71">
        <f t="shared" si="4"/>
        <v>2</v>
      </c>
      <c r="G174" s="71">
        <f t="shared" si="5"/>
        <v>1</v>
      </c>
      <c r="H174" s="71">
        <v>1</v>
      </c>
      <c r="I174" s="69">
        <v>1</v>
      </c>
      <c r="J174" s="12">
        <v>31</v>
      </c>
      <c r="K174" s="76">
        <v>31</v>
      </c>
      <c r="L174" s="15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>
        <v>2</v>
      </c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</row>
    <row r="175" spans="1:131" ht="15" x14ac:dyDescent="0.25">
      <c r="A175" s="51">
        <v>27</v>
      </c>
      <c r="B175" s="25" t="s">
        <v>125</v>
      </c>
      <c r="C175" s="12" t="s">
        <v>54</v>
      </c>
      <c r="D175" s="60">
        <v>1</v>
      </c>
      <c r="E175" s="60">
        <v>2</v>
      </c>
      <c r="F175" s="71">
        <f t="shared" si="4"/>
        <v>2</v>
      </c>
      <c r="G175" s="71">
        <f t="shared" si="5"/>
        <v>1</v>
      </c>
      <c r="H175" s="71">
        <v>1</v>
      </c>
      <c r="I175" s="69">
        <v>1</v>
      </c>
      <c r="J175" s="12">
        <v>31</v>
      </c>
      <c r="K175" s="76">
        <v>31</v>
      </c>
      <c r="L175" s="15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>
        <v>2</v>
      </c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</row>
    <row r="176" spans="1:131" ht="15" x14ac:dyDescent="0.25">
      <c r="A176" s="51">
        <v>28</v>
      </c>
      <c r="B176" s="25" t="s">
        <v>126</v>
      </c>
      <c r="C176" s="12" t="s">
        <v>54</v>
      </c>
      <c r="D176" s="60">
        <v>1</v>
      </c>
      <c r="E176" s="60">
        <v>2</v>
      </c>
      <c r="F176" s="71">
        <f t="shared" si="4"/>
        <v>2</v>
      </c>
      <c r="G176" s="71">
        <f t="shared" si="5"/>
        <v>1</v>
      </c>
      <c r="H176" s="71">
        <v>1</v>
      </c>
      <c r="I176" s="69">
        <v>1</v>
      </c>
      <c r="J176" s="12">
        <v>31</v>
      </c>
      <c r="K176" s="76">
        <v>31</v>
      </c>
      <c r="L176" s="15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>
        <v>2</v>
      </c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</row>
    <row r="177" spans="1:131" ht="15" x14ac:dyDescent="0.25">
      <c r="A177" s="51">
        <v>29</v>
      </c>
      <c r="B177" s="25" t="s">
        <v>127</v>
      </c>
      <c r="C177" s="12" t="s">
        <v>54</v>
      </c>
      <c r="D177" s="60">
        <v>2</v>
      </c>
      <c r="E177" s="60">
        <v>1</v>
      </c>
      <c r="F177" s="71">
        <f t="shared" si="4"/>
        <v>2</v>
      </c>
      <c r="G177" s="71">
        <f t="shared" si="5"/>
        <v>1</v>
      </c>
      <c r="H177" s="71">
        <v>1</v>
      </c>
      <c r="I177" s="69">
        <v>1</v>
      </c>
      <c r="J177" s="12">
        <v>31</v>
      </c>
      <c r="K177" s="76">
        <v>31</v>
      </c>
      <c r="L177" s="15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>
        <v>2</v>
      </c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</row>
    <row r="178" spans="1:131" ht="15" x14ac:dyDescent="0.25">
      <c r="A178" s="51">
        <v>30</v>
      </c>
      <c r="B178" s="25" t="s">
        <v>128</v>
      </c>
      <c r="C178" s="12" t="s">
        <v>54</v>
      </c>
      <c r="D178" s="60">
        <v>4</v>
      </c>
      <c r="E178" s="60">
        <v>0.5</v>
      </c>
      <c r="F178" s="71">
        <f t="shared" si="4"/>
        <v>2</v>
      </c>
      <c r="G178" s="71">
        <f t="shared" si="5"/>
        <v>1</v>
      </c>
      <c r="H178" s="71">
        <v>1</v>
      </c>
      <c r="I178" s="69">
        <v>1</v>
      </c>
      <c r="J178" s="12">
        <v>31</v>
      </c>
      <c r="K178" s="76">
        <v>31</v>
      </c>
      <c r="L178" s="15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>
        <v>2</v>
      </c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</row>
    <row r="179" spans="1:131" ht="12.75" customHeight="1" x14ac:dyDescent="0.2">
      <c r="A179" s="12" t="s">
        <v>18</v>
      </c>
      <c r="B179" s="21" t="s">
        <v>40</v>
      </c>
      <c r="C179" s="21"/>
      <c r="D179" s="61"/>
      <c r="E179" s="61"/>
      <c r="F179" s="71"/>
      <c r="G179" s="71"/>
      <c r="H179" s="71"/>
      <c r="I179" s="73"/>
      <c r="J179" s="12"/>
      <c r="K179" s="76"/>
      <c r="L179" s="15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</row>
    <row r="180" spans="1:131" ht="15" x14ac:dyDescent="0.25">
      <c r="A180" s="51">
        <v>1</v>
      </c>
      <c r="B180" s="25" t="s">
        <v>266</v>
      </c>
      <c r="C180" s="12" t="s">
        <v>49</v>
      </c>
      <c r="D180" s="60">
        <v>217.5</v>
      </c>
      <c r="E180" s="60">
        <v>7.0000000000000007E-2</v>
      </c>
      <c r="F180" s="71">
        <f t="shared" si="4"/>
        <v>15</v>
      </c>
      <c r="G180" s="71">
        <f t="shared" si="5"/>
        <v>2</v>
      </c>
      <c r="H180" s="71">
        <v>1</v>
      </c>
      <c r="I180" s="69">
        <v>2</v>
      </c>
      <c r="J180" s="12">
        <v>29</v>
      </c>
      <c r="K180" s="76">
        <v>30</v>
      </c>
      <c r="L180" s="15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>
        <v>8</v>
      </c>
      <c r="AO180" s="16">
        <v>8</v>
      </c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</row>
    <row r="181" spans="1:131" ht="26.25" x14ac:dyDescent="0.25">
      <c r="A181" s="51">
        <v>2</v>
      </c>
      <c r="B181" s="25" t="s">
        <v>267</v>
      </c>
      <c r="C181" s="12" t="s">
        <v>49</v>
      </c>
      <c r="D181" s="60">
        <v>145</v>
      </c>
      <c r="E181" s="60">
        <v>0.05</v>
      </c>
      <c r="F181" s="71">
        <f t="shared" si="4"/>
        <v>7</v>
      </c>
      <c r="G181" s="71">
        <f t="shared" si="5"/>
        <v>1</v>
      </c>
      <c r="H181" s="71">
        <v>1</v>
      </c>
      <c r="I181" s="69">
        <v>1</v>
      </c>
      <c r="J181" s="12">
        <v>32</v>
      </c>
      <c r="K181" s="76">
        <v>32</v>
      </c>
      <c r="L181" s="15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>
        <v>8</v>
      </c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</row>
    <row r="182" spans="1:131" ht="15" x14ac:dyDescent="0.25">
      <c r="A182" s="51">
        <v>3</v>
      </c>
      <c r="B182" s="25" t="s">
        <v>102</v>
      </c>
      <c r="C182" s="12" t="s">
        <v>49</v>
      </c>
      <c r="D182" s="60">
        <v>260</v>
      </c>
      <c r="E182" s="60">
        <v>0.09</v>
      </c>
      <c r="F182" s="71">
        <f t="shared" si="4"/>
        <v>23</v>
      </c>
      <c r="G182" s="71">
        <f t="shared" si="5"/>
        <v>3</v>
      </c>
      <c r="H182" s="71">
        <v>1</v>
      </c>
      <c r="I182" s="69">
        <v>3</v>
      </c>
      <c r="J182" s="12">
        <v>30</v>
      </c>
      <c r="K182" s="76">
        <v>33</v>
      </c>
      <c r="L182" s="15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>
        <v>8</v>
      </c>
      <c r="AP182" s="16"/>
      <c r="AQ182" s="16">
        <v>8</v>
      </c>
      <c r="AR182" s="16">
        <v>8</v>
      </c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</row>
    <row r="183" spans="1:131" ht="15" x14ac:dyDescent="0.25">
      <c r="A183" s="51">
        <v>4</v>
      </c>
      <c r="B183" s="25" t="s">
        <v>103</v>
      </c>
      <c r="C183" s="12" t="s">
        <v>104</v>
      </c>
      <c r="D183" s="60">
        <v>15</v>
      </c>
      <c r="E183" s="60">
        <v>0.27</v>
      </c>
      <c r="F183" s="71">
        <f t="shared" si="4"/>
        <v>4</v>
      </c>
      <c r="G183" s="71">
        <f t="shared" si="5"/>
        <v>1</v>
      </c>
      <c r="H183" s="71">
        <v>1</v>
      </c>
      <c r="I183" s="69">
        <v>1</v>
      </c>
      <c r="J183" s="12">
        <v>30</v>
      </c>
      <c r="K183" s="76">
        <v>30</v>
      </c>
      <c r="L183" s="15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>
        <v>4</v>
      </c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</row>
    <row r="184" spans="1:131" ht="15" x14ac:dyDescent="0.25">
      <c r="A184" s="51">
        <v>5</v>
      </c>
      <c r="B184" s="25" t="s">
        <v>214</v>
      </c>
      <c r="C184" s="12" t="s">
        <v>104</v>
      </c>
      <c r="D184" s="60">
        <v>7</v>
      </c>
      <c r="E184" s="60">
        <v>0.28999999999999998</v>
      </c>
      <c r="F184" s="71">
        <f t="shared" si="4"/>
        <v>2</v>
      </c>
      <c r="G184" s="71">
        <f t="shared" si="5"/>
        <v>1</v>
      </c>
      <c r="H184" s="71">
        <v>1</v>
      </c>
      <c r="I184" s="69">
        <v>1</v>
      </c>
      <c r="J184" s="12">
        <v>31</v>
      </c>
      <c r="K184" s="76">
        <v>31</v>
      </c>
      <c r="L184" s="15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>
        <v>2</v>
      </c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</row>
    <row r="185" spans="1:131" ht="15" x14ac:dyDescent="0.25">
      <c r="A185" s="51">
        <v>6</v>
      </c>
      <c r="B185" s="25" t="s">
        <v>208</v>
      </c>
      <c r="C185" s="12" t="s">
        <v>101</v>
      </c>
      <c r="D185" s="60">
        <v>157</v>
      </c>
      <c r="E185" s="60">
        <v>0.06</v>
      </c>
      <c r="F185" s="71">
        <f t="shared" si="4"/>
        <v>9</v>
      </c>
      <c r="G185" s="71">
        <f t="shared" si="5"/>
        <v>2</v>
      </c>
      <c r="H185" s="71">
        <v>1</v>
      </c>
      <c r="I185" s="69">
        <v>2</v>
      </c>
      <c r="J185" s="12">
        <v>30</v>
      </c>
      <c r="K185" s="76">
        <v>31</v>
      </c>
      <c r="L185" s="15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>
        <v>8</v>
      </c>
      <c r="AP185" s="16">
        <v>2</v>
      </c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</row>
    <row r="186" spans="1:131" ht="15" x14ac:dyDescent="0.25">
      <c r="A186" s="51">
        <v>7</v>
      </c>
      <c r="B186" s="25" t="s">
        <v>209</v>
      </c>
      <c r="C186" s="12" t="s">
        <v>101</v>
      </c>
      <c r="D186" s="60">
        <v>8</v>
      </c>
      <c r="E186" s="60">
        <v>0.25</v>
      </c>
      <c r="F186" s="71">
        <f t="shared" si="4"/>
        <v>2</v>
      </c>
      <c r="G186" s="71">
        <f t="shared" si="5"/>
        <v>1</v>
      </c>
      <c r="H186" s="71">
        <v>1</v>
      </c>
      <c r="I186" s="69">
        <v>1</v>
      </c>
      <c r="J186" s="12">
        <v>30</v>
      </c>
      <c r="K186" s="76">
        <v>30</v>
      </c>
      <c r="L186" s="15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>
        <v>2</v>
      </c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</row>
    <row r="187" spans="1:131" ht="15" x14ac:dyDescent="0.25">
      <c r="A187" s="51">
        <v>8</v>
      </c>
      <c r="B187" s="25" t="s">
        <v>129</v>
      </c>
      <c r="C187" s="12" t="s">
        <v>54</v>
      </c>
      <c r="D187" s="60">
        <v>1</v>
      </c>
      <c r="E187" s="60">
        <v>2</v>
      </c>
      <c r="F187" s="71">
        <f t="shared" si="4"/>
        <v>2</v>
      </c>
      <c r="G187" s="71">
        <f t="shared" si="5"/>
        <v>1</v>
      </c>
      <c r="H187" s="71">
        <v>1</v>
      </c>
      <c r="I187" s="69">
        <v>1</v>
      </c>
      <c r="J187" s="12">
        <v>34</v>
      </c>
      <c r="K187" s="76">
        <v>34</v>
      </c>
      <c r="L187" s="15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>
        <v>2</v>
      </c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</row>
    <row r="188" spans="1:131" ht="15" x14ac:dyDescent="0.25">
      <c r="A188" s="51">
        <v>9</v>
      </c>
      <c r="B188" s="25" t="s">
        <v>130</v>
      </c>
      <c r="C188" s="12" t="s">
        <v>101</v>
      </c>
      <c r="D188" s="60">
        <v>12.5</v>
      </c>
      <c r="E188" s="60">
        <v>0.32</v>
      </c>
      <c r="F188" s="71">
        <f t="shared" si="4"/>
        <v>4</v>
      </c>
      <c r="G188" s="71">
        <f t="shared" si="5"/>
        <v>1</v>
      </c>
      <c r="H188" s="71">
        <v>1</v>
      </c>
      <c r="I188" s="69">
        <v>1</v>
      </c>
      <c r="J188" s="12">
        <v>34</v>
      </c>
      <c r="K188" s="76">
        <v>34</v>
      </c>
      <c r="L188" s="15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>
        <v>4</v>
      </c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</row>
    <row r="189" spans="1:131" ht="15" x14ac:dyDescent="0.25">
      <c r="A189" s="51">
        <v>10</v>
      </c>
      <c r="B189" s="25" t="s">
        <v>131</v>
      </c>
      <c r="C189" s="12" t="s">
        <v>54</v>
      </c>
      <c r="D189" s="60">
        <v>9</v>
      </c>
      <c r="E189" s="60">
        <v>1.77</v>
      </c>
      <c r="F189" s="71">
        <f t="shared" si="4"/>
        <v>16</v>
      </c>
      <c r="G189" s="71">
        <f t="shared" si="5"/>
        <v>2</v>
      </c>
      <c r="H189" s="71">
        <v>1</v>
      </c>
      <c r="I189" s="69">
        <v>2</v>
      </c>
      <c r="J189" s="12">
        <v>32</v>
      </c>
      <c r="K189" s="76">
        <v>33</v>
      </c>
      <c r="L189" s="15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>
        <v>8</v>
      </c>
      <c r="AR189" s="16">
        <v>8</v>
      </c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</row>
    <row r="190" spans="1:131" ht="15" x14ac:dyDescent="0.25">
      <c r="A190" s="51">
        <v>11</v>
      </c>
      <c r="B190" s="25" t="s">
        <v>132</v>
      </c>
      <c r="C190" s="12" t="s">
        <v>54</v>
      </c>
      <c r="D190" s="60">
        <v>5</v>
      </c>
      <c r="E190" s="60">
        <v>1.6</v>
      </c>
      <c r="F190" s="71">
        <f t="shared" si="4"/>
        <v>8</v>
      </c>
      <c r="G190" s="71">
        <f t="shared" si="5"/>
        <v>1</v>
      </c>
      <c r="H190" s="71">
        <v>1</v>
      </c>
      <c r="I190" s="69">
        <v>1</v>
      </c>
      <c r="J190" s="12">
        <v>31</v>
      </c>
      <c r="K190" s="76">
        <v>31</v>
      </c>
      <c r="L190" s="15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>
        <v>8</v>
      </c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</row>
    <row r="191" spans="1:131" ht="15" x14ac:dyDescent="0.25">
      <c r="A191" s="51">
        <v>12</v>
      </c>
      <c r="B191" s="25" t="s">
        <v>133</v>
      </c>
      <c r="C191" s="12" t="s">
        <v>54</v>
      </c>
      <c r="D191" s="60">
        <v>4</v>
      </c>
      <c r="E191" s="60">
        <v>2</v>
      </c>
      <c r="F191" s="71">
        <f t="shared" si="4"/>
        <v>8</v>
      </c>
      <c r="G191" s="71">
        <f t="shared" si="5"/>
        <v>1</v>
      </c>
      <c r="H191" s="71">
        <v>1</v>
      </c>
      <c r="I191" s="69">
        <v>1</v>
      </c>
      <c r="J191" s="12">
        <v>32</v>
      </c>
      <c r="K191" s="76">
        <v>32</v>
      </c>
      <c r="L191" s="15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>
        <v>8</v>
      </c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</row>
    <row r="192" spans="1:131" ht="15" x14ac:dyDescent="0.25">
      <c r="A192" s="51">
        <v>13</v>
      </c>
      <c r="B192" s="25" t="s">
        <v>217</v>
      </c>
      <c r="C192" s="12" t="s">
        <v>49</v>
      </c>
      <c r="D192" s="60">
        <v>125</v>
      </c>
      <c r="E192" s="60">
        <v>0.13</v>
      </c>
      <c r="F192" s="71">
        <f t="shared" si="4"/>
        <v>16</v>
      </c>
      <c r="G192" s="71">
        <f t="shared" si="5"/>
        <v>2</v>
      </c>
      <c r="H192" s="71">
        <v>1</v>
      </c>
      <c r="I192" s="69">
        <v>2</v>
      </c>
      <c r="J192" s="12">
        <v>35</v>
      </c>
      <c r="K192" s="76">
        <v>36</v>
      </c>
      <c r="L192" s="15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>
        <v>8</v>
      </c>
      <c r="AU192" s="16">
        <v>8</v>
      </c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</row>
    <row r="193" spans="1:131" ht="15" x14ac:dyDescent="0.25">
      <c r="A193" s="51">
        <v>14</v>
      </c>
      <c r="B193" s="25" t="s">
        <v>218</v>
      </c>
      <c r="C193" s="12" t="s">
        <v>49</v>
      </c>
      <c r="D193" s="60">
        <v>185</v>
      </c>
      <c r="E193" s="60">
        <v>0.09</v>
      </c>
      <c r="F193" s="71">
        <f t="shared" si="4"/>
        <v>17</v>
      </c>
      <c r="G193" s="71">
        <f t="shared" si="5"/>
        <v>2</v>
      </c>
      <c r="H193" s="71">
        <v>1</v>
      </c>
      <c r="I193" s="69">
        <v>2</v>
      </c>
      <c r="J193" s="12">
        <v>37</v>
      </c>
      <c r="K193" s="76">
        <v>38</v>
      </c>
      <c r="L193" s="15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>
        <v>8</v>
      </c>
      <c r="AW193" s="16">
        <v>8</v>
      </c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</row>
    <row r="194" spans="1:131" ht="13.5" customHeight="1" x14ac:dyDescent="0.2">
      <c r="A194" s="22" t="s">
        <v>20</v>
      </c>
      <c r="B194" s="19" t="s">
        <v>41</v>
      </c>
      <c r="C194" s="27"/>
      <c r="D194" s="63"/>
      <c r="E194" s="63"/>
      <c r="F194" s="71"/>
      <c r="G194" s="71"/>
      <c r="H194" s="71"/>
      <c r="I194" s="75"/>
      <c r="J194" s="12"/>
      <c r="K194" s="76"/>
      <c r="L194" s="15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</row>
    <row r="195" spans="1:131" ht="15" x14ac:dyDescent="0.25">
      <c r="A195" s="51">
        <v>1</v>
      </c>
      <c r="B195" s="25" t="s">
        <v>210</v>
      </c>
      <c r="C195" s="12" t="s">
        <v>101</v>
      </c>
      <c r="D195" s="60">
        <v>92</v>
      </c>
      <c r="E195" s="60">
        <v>0.06</v>
      </c>
      <c r="F195" s="71">
        <f t="shared" si="4"/>
        <v>6</v>
      </c>
      <c r="G195" s="71">
        <f t="shared" si="5"/>
        <v>1</v>
      </c>
      <c r="H195" s="71">
        <v>1</v>
      </c>
      <c r="I195" s="69">
        <v>1</v>
      </c>
      <c r="J195" s="12">
        <v>41</v>
      </c>
      <c r="K195" s="76">
        <v>41</v>
      </c>
      <c r="L195" s="15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>
        <v>6</v>
      </c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</row>
    <row r="196" spans="1:131" ht="15" x14ac:dyDescent="0.25">
      <c r="A196" s="51">
        <v>2</v>
      </c>
      <c r="B196" s="25" t="s">
        <v>134</v>
      </c>
      <c r="C196" s="12" t="s">
        <v>104</v>
      </c>
      <c r="D196" s="60">
        <f>1*2*D195</f>
        <v>184</v>
      </c>
      <c r="E196" s="60">
        <v>0.04</v>
      </c>
      <c r="F196" s="71">
        <f t="shared" si="4"/>
        <v>7</v>
      </c>
      <c r="G196" s="71">
        <f t="shared" si="5"/>
        <v>1</v>
      </c>
      <c r="H196" s="71">
        <v>1</v>
      </c>
      <c r="I196" s="69">
        <v>1</v>
      </c>
      <c r="J196" s="12">
        <v>39</v>
      </c>
      <c r="K196" s="76">
        <v>39</v>
      </c>
      <c r="L196" s="15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>
        <v>8</v>
      </c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</row>
    <row r="197" spans="1:131" ht="15" x14ac:dyDescent="0.25">
      <c r="A197" s="51">
        <v>3</v>
      </c>
      <c r="B197" s="25" t="s">
        <v>135</v>
      </c>
      <c r="C197" s="12" t="s">
        <v>104</v>
      </c>
      <c r="D197" s="60">
        <f>0.1*1*D195</f>
        <v>9.1999999999999993</v>
      </c>
      <c r="E197" s="60">
        <v>0.43</v>
      </c>
      <c r="F197" s="71">
        <f t="shared" si="4"/>
        <v>4</v>
      </c>
      <c r="G197" s="71">
        <f t="shared" si="5"/>
        <v>1</v>
      </c>
      <c r="H197" s="71">
        <v>1</v>
      </c>
      <c r="I197" s="69">
        <v>1</v>
      </c>
      <c r="J197" s="12">
        <v>40</v>
      </c>
      <c r="K197" s="76">
        <v>40</v>
      </c>
      <c r="L197" s="15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>
        <v>4</v>
      </c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</row>
    <row r="198" spans="1:131" ht="15" x14ac:dyDescent="0.25">
      <c r="A198" s="51">
        <v>4</v>
      </c>
      <c r="B198" s="25" t="s">
        <v>211</v>
      </c>
      <c r="C198" s="12" t="s">
        <v>51</v>
      </c>
      <c r="D198" s="60">
        <v>58</v>
      </c>
      <c r="E198" s="60">
        <v>0.03</v>
      </c>
      <c r="F198" s="71">
        <f t="shared" si="4"/>
        <v>2</v>
      </c>
      <c r="G198" s="71">
        <f t="shared" si="5"/>
        <v>1</v>
      </c>
      <c r="H198" s="71">
        <v>1</v>
      </c>
      <c r="I198" s="69">
        <v>1</v>
      </c>
      <c r="J198" s="12">
        <v>40</v>
      </c>
      <c r="K198" s="76">
        <v>40</v>
      </c>
      <c r="L198" s="15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>
        <v>2</v>
      </c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</row>
    <row r="199" spans="1:131" ht="15" x14ac:dyDescent="0.25">
      <c r="A199" s="51">
        <v>5</v>
      </c>
      <c r="B199" s="25" t="s">
        <v>136</v>
      </c>
      <c r="C199" s="12" t="s">
        <v>104</v>
      </c>
      <c r="D199" s="60">
        <f>0.8*1*D195+0.2*0.8*D195</f>
        <v>88.32</v>
      </c>
      <c r="E199" s="60">
        <v>0.05</v>
      </c>
      <c r="F199" s="71">
        <f t="shared" si="4"/>
        <v>4</v>
      </c>
      <c r="G199" s="71">
        <f t="shared" si="5"/>
        <v>1</v>
      </c>
      <c r="H199" s="71">
        <v>1</v>
      </c>
      <c r="I199" s="69">
        <v>1</v>
      </c>
      <c r="J199" s="12">
        <v>41</v>
      </c>
      <c r="K199" s="76">
        <v>41</v>
      </c>
      <c r="L199" s="15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>
        <v>4</v>
      </c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</row>
    <row r="200" spans="1:131" ht="15" x14ac:dyDescent="0.25">
      <c r="A200" s="51">
        <v>6</v>
      </c>
      <c r="B200" s="25" t="s">
        <v>137</v>
      </c>
      <c r="C200" s="12" t="s">
        <v>104</v>
      </c>
      <c r="D200" s="60">
        <f>D196-D197-D198-D199</f>
        <v>28.48</v>
      </c>
      <c r="E200" s="60">
        <v>7.0000000000000007E-2</v>
      </c>
      <c r="F200" s="71">
        <f t="shared" si="4"/>
        <v>2</v>
      </c>
      <c r="G200" s="71">
        <f t="shared" si="5"/>
        <v>1</v>
      </c>
      <c r="H200" s="71">
        <v>1</v>
      </c>
      <c r="I200" s="69">
        <v>1</v>
      </c>
      <c r="J200" s="12">
        <v>42</v>
      </c>
      <c r="K200" s="76">
        <v>42</v>
      </c>
      <c r="L200" s="15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>
        <v>2</v>
      </c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</row>
    <row r="201" spans="1:131" ht="15" x14ac:dyDescent="0.25">
      <c r="A201" s="51">
        <v>7</v>
      </c>
      <c r="B201" s="25" t="s">
        <v>138</v>
      </c>
      <c r="C201" s="12" t="s">
        <v>0</v>
      </c>
      <c r="D201" s="60">
        <v>1</v>
      </c>
      <c r="E201" s="60">
        <v>2</v>
      </c>
      <c r="F201" s="71">
        <f t="shared" si="4"/>
        <v>2</v>
      </c>
      <c r="G201" s="71">
        <f t="shared" si="5"/>
        <v>1</v>
      </c>
      <c r="H201" s="71">
        <v>1</v>
      </c>
      <c r="I201" s="69">
        <v>1</v>
      </c>
      <c r="J201" s="12">
        <v>42</v>
      </c>
      <c r="K201" s="76">
        <v>42</v>
      </c>
      <c r="L201" s="15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>
        <v>2</v>
      </c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</row>
    <row r="202" spans="1:131" ht="15" x14ac:dyDescent="0.25">
      <c r="A202" s="51">
        <v>8</v>
      </c>
      <c r="B202" s="25" t="s">
        <v>139</v>
      </c>
      <c r="C202" s="12" t="s">
        <v>0</v>
      </c>
      <c r="D202" s="60">
        <v>8</v>
      </c>
      <c r="E202" s="60">
        <v>0.5</v>
      </c>
      <c r="F202" s="71">
        <f t="shared" si="4"/>
        <v>4</v>
      </c>
      <c r="G202" s="71">
        <f t="shared" si="5"/>
        <v>1</v>
      </c>
      <c r="H202" s="71">
        <v>1</v>
      </c>
      <c r="I202" s="69">
        <v>1</v>
      </c>
      <c r="J202" s="12">
        <v>42</v>
      </c>
      <c r="K202" s="76">
        <v>42</v>
      </c>
      <c r="L202" s="15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>
        <v>4</v>
      </c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</row>
    <row r="203" spans="1:131" ht="12.75" customHeight="1" x14ac:dyDescent="0.2">
      <c r="A203" s="46" t="s">
        <v>42</v>
      </c>
      <c r="B203" s="47" t="s">
        <v>43</v>
      </c>
      <c r="C203" s="46"/>
      <c r="D203" s="58"/>
      <c r="E203" s="58"/>
      <c r="F203" s="58"/>
      <c r="G203" s="58"/>
      <c r="H203" s="58"/>
      <c r="I203" s="58"/>
      <c r="J203" s="58"/>
      <c r="K203" s="115"/>
      <c r="L203" s="50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  <c r="AU203" s="45"/>
      <c r="AV203" s="45"/>
      <c r="AW203" s="45"/>
      <c r="AX203" s="45"/>
      <c r="AY203" s="45"/>
      <c r="AZ203" s="45"/>
      <c r="BA203" s="45"/>
      <c r="BB203" s="45"/>
      <c r="BC203" s="45"/>
      <c r="BD203" s="45"/>
      <c r="BE203" s="45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</row>
    <row r="204" spans="1:131" ht="12.75" customHeight="1" x14ac:dyDescent="0.2">
      <c r="A204" s="22" t="s">
        <v>16</v>
      </c>
      <c r="B204" s="21" t="s">
        <v>44</v>
      </c>
      <c r="C204" s="21"/>
      <c r="D204" s="61"/>
      <c r="E204" s="61"/>
      <c r="F204" s="71"/>
      <c r="G204" s="71"/>
      <c r="H204" s="71"/>
      <c r="I204" s="73"/>
      <c r="J204" s="12"/>
      <c r="K204" s="76"/>
      <c r="L204" s="15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</row>
    <row r="205" spans="1:131" ht="15" x14ac:dyDescent="0.25">
      <c r="A205" s="51">
        <v>1</v>
      </c>
      <c r="B205" s="25" t="s">
        <v>140</v>
      </c>
      <c r="C205" s="12" t="s">
        <v>0</v>
      </c>
      <c r="D205" s="60">
        <v>1</v>
      </c>
      <c r="E205" s="60">
        <v>2</v>
      </c>
      <c r="F205" s="71">
        <f t="shared" ref="F205:F246" si="6">D205*E205</f>
        <v>2</v>
      </c>
      <c r="G205" s="71">
        <f t="shared" si="5"/>
        <v>1</v>
      </c>
      <c r="H205" s="71">
        <v>1</v>
      </c>
      <c r="I205" s="69">
        <v>1</v>
      </c>
      <c r="J205" s="12">
        <v>51</v>
      </c>
      <c r="K205" s="76">
        <v>51</v>
      </c>
      <c r="L205" s="15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>
        <v>2</v>
      </c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</row>
    <row r="206" spans="1:131" ht="15" x14ac:dyDescent="0.25">
      <c r="A206" s="51">
        <v>2</v>
      </c>
      <c r="B206" s="25" t="s">
        <v>141</v>
      </c>
      <c r="C206" s="12" t="s">
        <v>0</v>
      </c>
      <c r="D206" s="60">
        <v>1</v>
      </c>
      <c r="E206" s="60">
        <v>2</v>
      </c>
      <c r="F206" s="71">
        <f t="shared" si="6"/>
        <v>2</v>
      </c>
      <c r="G206" s="71">
        <f t="shared" si="5"/>
        <v>1</v>
      </c>
      <c r="H206" s="71">
        <v>1</v>
      </c>
      <c r="I206" s="69">
        <v>1</v>
      </c>
      <c r="J206" s="12">
        <v>51</v>
      </c>
      <c r="K206" s="76">
        <v>51</v>
      </c>
      <c r="L206" s="15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>
        <v>2</v>
      </c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</row>
    <row r="207" spans="1:131" ht="15" x14ac:dyDescent="0.25">
      <c r="A207" s="51">
        <v>3</v>
      </c>
      <c r="B207" s="25" t="s">
        <v>142</v>
      </c>
      <c r="C207" s="12" t="s">
        <v>0</v>
      </c>
      <c r="D207" s="60">
        <v>1</v>
      </c>
      <c r="E207" s="60">
        <v>4</v>
      </c>
      <c r="F207" s="71">
        <f t="shared" si="6"/>
        <v>4</v>
      </c>
      <c r="G207" s="71">
        <f t="shared" si="5"/>
        <v>1</v>
      </c>
      <c r="H207" s="71">
        <v>1</v>
      </c>
      <c r="I207" s="69">
        <v>1</v>
      </c>
      <c r="J207" s="12">
        <v>43</v>
      </c>
      <c r="K207" s="76">
        <v>43</v>
      </c>
      <c r="L207" s="15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>
        <v>4</v>
      </c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</row>
    <row r="208" spans="1:131" ht="15" x14ac:dyDescent="0.25">
      <c r="A208" s="51">
        <v>4</v>
      </c>
      <c r="B208" s="25" t="s">
        <v>268</v>
      </c>
      <c r="C208" s="12" t="s">
        <v>49</v>
      </c>
      <c r="D208" s="60">
        <v>13</v>
      </c>
      <c r="E208" s="60">
        <v>0.15</v>
      </c>
      <c r="F208" s="71">
        <f t="shared" si="6"/>
        <v>2</v>
      </c>
      <c r="G208" s="71">
        <f t="shared" ref="G208:G245" si="7">I208*H208</f>
        <v>1</v>
      </c>
      <c r="H208" s="71">
        <v>1</v>
      </c>
      <c r="I208" s="69">
        <v>1</v>
      </c>
      <c r="J208" s="12">
        <v>45</v>
      </c>
      <c r="K208" s="76">
        <v>45</v>
      </c>
      <c r="L208" s="15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>
        <v>2</v>
      </c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</row>
    <row r="209" spans="1:131" ht="26.25" x14ac:dyDescent="0.25">
      <c r="A209" s="51">
        <v>5</v>
      </c>
      <c r="B209" s="25" t="s">
        <v>143</v>
      </c>
      <c r="C209" s="12" t="s">
        <v>0</v>
      </c>
      <c r="D209" s="60">
        <v>3</v>
      </c>
      <c r="E209" s="60">
        <v>2</v>
      </c>
      <c r="F209" s="71">
        <f t="shared" si="6"/>
        <v>6</v>
      </c>
      <c r="G209" s="71">
        <f t="shared" si="7"/>
        <v>1</v>
      </c>
      <c r="H209" s="71">
        <v>1</v>
      </c>
      <c r="I209" s="69">
        <v>1</v>
      </c>
      <c r="J209" s="12">
        <v>65</v>
      </c>
      <c r="K209" s="76">
        <v>65</v>
      </c>
      <c r="L209" s="15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>
        <v>6</v>
      </c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</row>
    <row r="210" spans="1:131" ht="15" x14ac:dyDescent="0.25">
      <c r="A210" s="51">
        <v>6</v>
      </c>
      <c r="B210" s="25" t="s">
        <v>144</v>
      </c>
      <c r="C210" s="12" t="s">
        <v>0</v>
      </c>
      <c r="D210" s="60">
        <v>6</v>
      </c>
      <c r="E210" s="60">
        <v>0.67</v>
      </c>
      <c r="F210" s="71">
        <f t="shared" si="6"/>
        <v>4</v>
      </c>
      <c r="G210" s="71">
        <f t="shared" si="7"/>
        <v>1</v>
      </c>
      <c r="H210" s="71">
        <v>1</v>
      </c>
      <c r="I210" s="69">
        <v>1</v>
      </c>
      <c r="J210" s="12">
        <v>43</v>
      </c>
      <c r="K210" s="76">
        <v>43</v>
      </c>
      <c r="L210" s="15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>
        <v>4</v>
      </c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</row>
    <row r="211" spans="1:131" ht="15" x14ac:dyDescent="0.25">
      <c r="A211" s="51">
        <v>7</v>
      </c>
      <c r="B211" s="25" t="s">
        <v>269</v>
      </c>
      <c r="C211" s="12" t="s">
        <v>50</v>
      </c>
      <c r="D211" s="60">
        <v>370</v>
      </c>
      <c r="E211" s="60">
        <v>0.06</v>
      </c>
      <c r="F211" s="71">
        <f t="shared" si="6"/>
        <v>22</v>
      </c>
      <c r="G211" s="71">
        <f t="shared" si="7"/>
        <v>3</v>
      </c>
      <c r="H211" s="71">
        <v>1</v>
      </c>
      <c r="I211" s="69">
        <v>3</v>
      </c>
      <c r="J211" s="12">
        <v>43</v>
      </c>
      <c r="K211" s="76">
        <v>45</v>
      </c>
      <c r="L211" s="15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>
        <v>8</v>
      </c>
      <c r="BC211" s="16">
        <v>8</v>
      </c>
      <c r="BD211" s="16">
        <v>8</v>
      </c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</row>
    <row r="212" spans="1:131" ht="15" x14ac:dyDescent="0.25">
      <c r="A212" s="51">
        <v>8</v>
      </c>
      <c r="B212" s="25" t="s">
        <v>270</v>
      </c>
      <c r="C212" s="12" t="s">
        <v>50</v>
      </c>
      <c r="D212" s="60">
        <v>80</v>
      </c>
      <c r="E212" s="60">
        <v>0.2</v>
      </c>
      <c r="F212" s="71">
        <f t="shared" si="6"/>
        <v>16</v>
      </c>
      <c r="G212" s="71">
        <f t="shared" si="7"/>
        <v>2</v>
      </c>
      <c r="H212" s="71">
        <v>1</v>
      </c>
      <c r="I212" s="69">
        <v>2</v>
      </c>
      <c r="J212" s="12">
        <v>53</v>
      </c>
      <c r="K212" s="76">
        <v>54</v>
      </c>
      <c r="L212" s="15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>
        <v>8</v>
      </c>
      <c r="BM212" s="16">
        <v>8</v>
      </c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</row>
    <row r="213" spans="1:131" ht="15" x14ac:dyDescent="0.25">
      <c r="A213" s="51">
        <v>9</v>
      </c>
      <c r="B213" s="25" t="s">
        <v>145</v>
      </c>
      <c r="C213" s="12" t="s">
        <v>50</v>
      </c>
      <c r="D213" s="60">
        <v>290</v>
      </c>
      <c r="E213" s="60">
        <v>0.11</v>
      </c>
      <c r="F213" s="71">
        <f t="shared" si="6"/>
        <v>32</v>
      </c>
      <c r="G213" s="71">
        <f t="shared" si="7"/>
        <v>4</v>
      </c>
      <c r="H213" s="71">
        <v>1</v>
      </c>
      <c r="I213" s="69">
        <v>4</v>
      </c>
      <c r="J213" s="12">
        <v>44</v>
      </c>
      <c r="K213" s="76">
        <v>45</v>
      </c>
      <c r="L213" s="15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>
        <v>8</v>
      </c>
      <c r="BD213" s="16">
        <v>8</v>
      </c>
      <c r="BE213" s="16"/>
      <c r="BF213" s="16"/>
      <c r="BG213" s="16"/>
      <c r="BH213" s="16"/>
      <c r="BI213" s="16"/>
      <c r="BJ213" s="16"/>
      <c r="BK213" s="16"/>
      <c r="BL213" s="16"/>
      <c r="BM213" s="16"/>
      <c r="BN213" s="16">
        <v>8</v>
      </c>
      <c r="BO213" s="16">
        <v>8</v>
      </c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</row>
    <row r="214" spans="1:131" ht="15" x14ac:dyDescent="0.25">
      <c r="A214" s="51">
        <v>10</v>
      </c>
      <c r="B214" s="25" t="s">
        <v>146</v>
      </c>
      <c r="C214" s="12" t="s">
        <v>50</v>
      </c>
      <c r="D214" s="60">
        <v>290</v>
      </c>
      <c r="E214" s="60">
        <v>0.11</v>
      </c>
      <c r="F214" s="71">
        <f t="shared" si="6"/>
        <v>32</v>
      </c>
      <c r="G214" s="71">
        <f t="shared" si="7"/>
        <v>4</v>
      </c>
      <c r="H214" s="71">
        <v>1</v>
      </c>
      <c r="I214" s="69">
        <v>4</v>
      </c>
      <c r="J214" s="12">
        <v>45</v>
      </c>
      <c r="K214" s="76">
        <v>48</v>
      </c>
      <c r="L214" s="15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>
        <v>8</v>
      </c>
      <c r="BE214" s="16">
        <v>8</v>
      </c>
      <c r="BF214" s="16">
        <v>8</v>
      </c>
      <c r="BG214" s="16">
        <v>8</v>
      </c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</row>
    <row r="215" spans="1:131" ht="15" x14ac:dyDescent="0.25">
      <c r="A215" s="51">
        <v>11</v>
      </c>
      <c r="B215" s="25" t="s">
        <v>147</v>
      </c>
      <c r="C215" s="12" t="s">
        <v>50</v>
      </c>
      <c r="D215" s="60">
        <v>490</v>
      </c>
      <c r="E215" s="60">
        <v>7.0000000000000007E-2</v>
      </c>
      <c r="F215" s="71">
        <f t="shared" si="6"/>
        <v>34</v>
      </c>
      <c r="G215" s="71">
        <f t="shared" si="7"/>
        <v>4</v>
      </c>
      <c r="H215" s="71">
        <v>1</v>
      </c>
      <c r="I215" s="69">
        <v>4</v>
      </c>
      <c r="J215" s="12">
        <v>47</v>
      </c>
      <c r="K215" s="76">
        <v>50</v>
      </c>
      <c r="L215" s="15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>
        <v>8</v>
      </c>
      <c r="BG215" s="16">
        <v>8</v>
      </c>
      <c r="BH215" s="16">
        <v>8</v>
      </c>
      <c r="BI215" s="16">
        <v>8</v>
      </c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</row>
    <row r="216" spans="1:131" ht="15" x14ac:dyDescent="0.25">
      <c r="A216" s="51">
        <v>12</v>
      </c>
      <c r="B216" s="25" t="s">
        <v>271</v>
      </c>
      <c r="C216" s="12" t="s">
        <v>50</v>
      </c>
      <c r="D216" s="60">
        <v>50</v>
      </c>
      <c r="E216" s="60">
        <v>0.08</v>
      </c>
      <c r="F216" s="71">
        <f t="shared" si="6"/>
        <v>4</v>
      </c>
      <c r="G216" s="71">
        <f t="shared" si="7"/>
        <v>1</v>
      </c>
      <c r="H216" s="71">
        <v>1</v>
      </c>
      <c r="I216" s="69">
        <v>1</v>
      </c>
      <c r="J216" s="12">
        <v>50</v>
      </c>
      <c r="K216" s="76">
        <v>50</v>
      </c>
      <c r="L216" s="15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>
        <v>4</v>
      </c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</row>
    <row r="217" spans="1:131" ht="15" x14ac:dyDescent="0.25">
      <c r="A217" s="51">
        <v>13</v>
      </c>
      <c r="B217" s="25" t="s">
        <v>148</v>
      </c>
      <c r="C217" s="12" t="s">
        <v>50</v>
      </c>
      <c r="D217" s="60">
        <v>80</v>
      </c>
      <c r="E217" s="60">
        <v>0.01</v>
      </c>
      <c r="F217" s="71">
        <f t="shared" si="6"/>
        <v>1</v>
      </c>
      <c r="G217" s="71">
        <f t="shared" si="7"/>
        <v>1</v>
      </c>
      <c r="H217" s="71">
        <v>1</v>
      </c>
      <c r="I217" s="69">
        <v>1</v>
      </c>
      <c r="J217" s="12">
        <v>50</v>
      </c>
      <c r="K217" s="76">
        <v>50</v>
      </c>
      <c r="L217" s="15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>
        <v>1</v>
      </c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</row>
    <row r="218" spans="1:131" ht="15" x14ac:dyDescent="0.25">
      <c r="A218" s="51">
        <v>14</v>
      </c>
      <c r="B218" s="25" t="s">
        <v>219</v>
      </c>
      <c r="C218" s="12" t="s">
        <v>50</v>
      </c>
      <c r="D218" s="60">
        <v>370</v>
      </c>
      <c r="E218" s="60">
        <v>0.04</v>
      </c>
      <c r="F218" s="71">
        <f t="shared" si="6"/>
        <v>15</v>
      </c>
      <c r="G218" s="71">
        <f t="shared" si="7"/>
        <v>2</v>
      </c>
      <c r="H218" s="71">
        <v>1</v>
      </c>
      <c r="I218" s="69">
        <v>2</v>
      </c>
      <c r="J218" s="12">
        <v>51</v>
      </c>
      <c r="K218" s="76">
        <v>52</v>
      </c>
      <c r="L218" s="15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>
        <v>8</v>
      </c>
      <c r="BK218" s="16">
        <v>8</v>
      </c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</row>
    <row r="219" spans="1:131" ht="15" x14ac:dyDescent="0.25">
      <c r="A219" s="51">
        <v>15</v>
      </c>
      <c r="B219" s="25" t="s">
        <v>149</v>
      </c>
      <c r="C219" s="12" t="s">
        <v>50</v>
      </c>
      <c r="D219" s="60">
        <v>370</v>
      </c>
      <c r="E219" s="60">
        <v>0.03</v>
      </c>
      <c r="F219" s="71">
        <f t="shared" si="6"/>
        <v>11</v>
      </c>
      <c r="G219" s="71">
        <f t="shared" si="7"/>
        <v>2</v>
      </c>
      <c r="H219" s="71">
        <v>1</v>
      </c>
      <c r="I219" s="69">
        <v>2</v>
      </c>
      <c r="J219" s="12">
        <v>56</v>
      </c>
      <c r="K219" s="76">
        <v>57</v>
      </c>
      <c r="L219" s="15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>
        <v>8</v>
      </c>
      <c r="BP219" s="16">
        <v>4</v>
      </c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</row>
    <row r="220" spans="1:131" ht="15" x14ac:dyDescent="0.25">
      <c r="A220" s="51">
        <v>16</v>
      </c>
      <c r="B220" s="25" t="s">
        <v>150</v>
      </c>
      <c r="C220" s="12" t="s">
        <v>50</v>
      </c>
      <c r="D220" s="60">
        <v>12</v>
      </c>
      <c r="E220" s="60">
        <v>0.08</v>
      </c>
      <c r="F220" s="71">
        <f t="shared" si="6"/>
        <v>1</v>
      </c>
      <c r="G220" s="71">
        <f t="shared" si="7"/>
        <v>1</v>
      </c>
      <c r="H220" s="71">
        <v>1</v>
      </c>
      <c r="I220" s="69">
        <v>1</v>
      </c>
      <c r="J220" s="12">
        <v>57</v>
      </c>
      <c r="K220" s="76">
        <v>57</v>
      </c>
      <c r="L220" s="15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>
        <v>1</v>
      </c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</row>
    <row r="221" spans="1:131" ht="15" x14ac:dyDescent="0.25">
      <c r="A221" s="51">
        <v>17</v>
      </c>
      <c r="B221" s="25" t="s">
        <v>151</v>
      </c>
      <c r="C221" s="12" t="s">
        <v>50</v>
      </c>
      <c r="D221" s="60">
        <v>270</v>
      </c>
      <c r="E221" s="60">
        <v>0.05</v>
      </c>
      <c r="F221" s="71">
        <f t="shared" si="6"/>
        <v>14</v>
      </c>
      <c r="G221" s="71">
        <f t="shared" si="7"/>
        <v>2</v>
      </c>
      <c r="H221" s="71">
        <v>1</v>
      </c>
      <c r="I221" s="69">
        <v>2</v>
      </c>
      <c r="J221" s="12">
        <v>58</v>
      </c>
      <c r="K221" s="76">
        <v>59</v>
      </c>
      <c r="L221" s="15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>
        <v>8</v>
      </c>
      <c r="BR221" s="16">
        <v>8</v>
      </c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</row>
    <row r="222" spans="1:131" ht="15" x14ac:dyDescent="0.25">
      <c r="A222" s="51">
        <v>18</v>
      </c>
      <c r="B222" s="25" t="s">
        <v>152</v>
      </c>
      <c r="C222" s="12" t="s">
        <v>50</v>
      </c>
      <c r="D222" s="60">
        <v>240</v>
      </c>
      <c r="E222" s="60">
        <v>0.06</v>
      </c>
      <c r="F222" s="71">
        <f t="shared" si="6"/>
        <v>14</v>
      </c>
      <c r="G222" s="71">
        <f t="shared" si="7"/>
        <v>2</v>
      </c>
      <c r="H222" s="71">
        <v>1</v>
      </c>
      <c r="I222" s="69">
        <v>2</v>
      </c>
      <c r="J222" s="12">
        <v>59</v>
      </c>
      <c r="K222" s="76">
        <v>60</v>
      </c>
      <c r="L222" s="15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>
        <v>8</v>
      </c>
      <c r="BS222" s="16">
        <v>6</v>
      </c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</row>
    <row r="223" spans="1:131" ht="15" x14ac:dyDescent="0.25">
      <c r="A223" s="51">
        <v>19</v>
      </c>
      <c r="B223" s="25" t="s">
        <v>153</v>
      </c>
      <c r="C223" s="12" t="s">
        <v>0</v>
      </c>
      <c r="D223" s="60">
        <v>1</v>
      </c>
      <c r="E223" s="60">
        <v>1</v>
      </c>
      <c r="F223" s="71">
        <f t="shared" si="6"/>
        <v>1</v>
      </c>
      <c r="G223" s="71">
        <f t="shared" si="7"/>
        <v>1</v>
      </c>
      <c r="H223" s="71">
        <v>1</v>
      </c>
      <c r="I223" s="69">
        <v>1</v>
      </c>
      <c r="J223" s="12">
        <v>61</v>
      </c>
      <c r="K223" s="76">
        <v>61</v>
      </c>
      <c r="L223" s="15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>
        <v>1</v>
      </c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</row>
    <row r="224" spans="1:131" ht="15" x14ac:dyDescent="0.25">
      <c r="A224" s="51">
        <v>20</v>
      </c>
      <c r="B224" s="25" t="s">
        <v>154</v>
      </c>
      <c r="C224" s="12" t="s">
        <v>0</v>
      </c>
      <c r="D224" s="60">
        <v>1</v>
      </c>
      <c r="E224" s="60">
        <v>2</v>
      </c>
      <c r="F224" s="71">
        <f t="shared" si="6"/>
        <v>2</v>
      </c>
      <c r="G224" s="71">
        <f t="shared" si="7"/>
        <v>1</v>
      </c>
      <c r="H224" s="71">
        <v>1</v>
      </c>
      <c r="I224" s="69">
        <v>1</v>
      </c>
      <c r="J224" s="12">
        <v>61</v>
      </c>
      <c r="K224" s="76">
        <v>61</v>
      </c>
      <c r="L224" s="15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>
        <v>2</v>
      </c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</row>
    <row r="225" spans="1:131" ht="12.75" customHeight="1" x14ac:dyDescent="0.2">
      <c r="A225" s="22" t="s">
        <v>18</v>
      </c>
      <c r="B225" s="21" t="s">
        <v>45</v>
      </c>
      <c r="C225" s="21"/>
      <c r="D225" s="61"/>
      <c r="E225" s="61"/>
      <c r="F225" s="71"/>
      <c r="G225" s="71"/>
      <c r="H225" s="71"/>
      <c r="I225" s="73"/>
      <c r="J225" s="12"/>
      <c r="K225" s="76"/>
      <c r="L225" s="15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</row>
    <row r="226" spans="1:131" ht="15" x14ac:dyDescent="0.25">
      <c r="A226" s="51">
        <v>1</v>
      </c>
      <c r="B226" s="25" t="s">
        <v>272</v>
      </c>
      <c r="C226" s="12" t="s">
        <v>0</v>
      </c>
      <c r="D226" s="60">
        <v>1</v>
      </c>
      <c r="E226" s="60">
        <v>2</v>
      </c>
      <c r="F226" s="71">
        <f t="shared" si="6"/>
        <v>2</v>
      </c>
      <c r="G226" s="71">
        <f t="shared" si="7"/>
        <v>1</v>
      </c>
      <c r="H226" s="71">
        <v>1</v>
      </c>
      <c r="I226" s="69">
        <v>1</v>
      </c>
      <c r="J226" s="12">
        <v>61</v>
      </c>
      <c r="K226" s="76">
        <v>61</v>
      </c>
      <c r="L226" s="15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>
        <v>2</v>
      </c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</row>
    <row r="227" spans="1:131" ht="15" x14ac:dyDescent="0.25">
      <c r="A227" s="51">
        <v>2</v>
      </c>
      <c r="B227" s="25" t="s">
        <v>273</v>
      </c>
      <c r="C227" s="12" t="s">
        <v>0</v>
      </c>
      <c r="D227" s="60">
        <v>8</v>
      </c>
      <c r="E227" s="60">
        <v>2</v>
      </c>
      <c r="F227" s="71">
        <f t="shared" si="6"/>
        <v>16</v>
      </c>
      <c r="G227" s="71">
        <f t="shared" si="7"/>
        <v>2</v>
      </c>
      <c r="H227" s="71">
        <v>1</v>
      </c>
      <c r="I227" s="69">
        <v>2</v>
      </c>
      <c r="J227" s="12">
        <v>61</v>
      </c>
      <c r="K227" s="76">
        <v>62</v>
      </c>
      <c r="L227" s="15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>
        <v>8</v>
      </c>
      <c r="BU227" s="16">
        <v>8</v>
      </c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</row>
    <row r="228" spans="1:131" ht="15" x14ac:dyDescent="0.25">
      <c r="A228" s="51">
        <v>3</v>
      </c>
      <c r="B228" s="25" t="s">
        <v>155</v>
      </c>
      <c r="C228" s="12" t="s">
        <v>0</v>
      </c>
      <c r="D228" s="60">
        <v>1</v>
      </c>
      <c r="E228" s="60">
        <v>1</v>
      </c>
      <c r="F228" s="71">
        <f t="shared" si="6"/>
        <v>1</v>
      </c>
      <c r="G228" s="71">
        <f t="shared" si="7"/>
        <v>1</v>
      </c>
      <c r="H228" s="71">
        <v>1</v>
      </c>
      <c r="I228" s="69">
        <v>1</v>
      </c>
      <c r="J228" s="12">
        <v>61</v>
      </c>
      <c r="K228" s="76">
        <v>61</v>
      </c>
      <c r="L228" s="15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>
        <v>1</v>
      </c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</row>
    <row r="229" spans="1:131" ht="12.75" customHeight="1" x14ac:dyDescent="0.2">
      <c r="A229" s="22" t="s">
        <v>20</v>
      </c>
      <c r="B229" s="21" t="s">
        <v>46</v>
      </c>
      <c r="C229" s="21"/>
      <c r="D229" s="61"/>
      <c r="E229" s="61"/>
      <c r="F229" s="71"/>
      <c r="G229" s="71"/>
      <c r="H229" s="71"/>
      <c r="I229" s="73"/>
      <c r="J229" s="12"/>
      <c r="K229" s="76"/>
      <c r="L229" s="15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</row>
    <row r="230" spans="1:131" ht="15" x14ac:dyDescent="0.25">
      <c r="A230" s="51">
        <v>1</v>
      </c>
      <c r="B230" s="25" t="s">
        <v>212</v>
      </c>
      <c r="C230" s="12" t="s">
        <v>0</v>
      </c>
      <c r="D230" s="60">
        <v>1</v>
      </c>
      <c r="E230" s="60">
        <v>2</v>
      </c>
      <c r="F230" s="71">
        <f t="shared" si="6"/>
        <v>2</v>
      </c>
      <c r="G230" s="71">
        <f t="shared" si="7"/>
        <v>1</v>
      </c>
      <c r="H230" s="71">
        <v>1</v>
      </c>
      <c r="I230" s="69">
        <v>1</v>
      </c>
      <c r="J230" s="12">
        <v>62</v>
      </c>
      <c r="K230" s="76">
        <v>62</v>
      </c>
      <c r="L230" s="15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>
        <v>2</v>
      </c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</row>
    <row r="231" spans="1:131" ht="15" x14ac:dyDescent="0.25">
      <c r="A231" s="51">
        <v>2</v>
      </c>
      <c r="B231" s="25" t="s">
        <v>156</v>
      </c>
      <c r="C231" s="12" t="s">
        <v>0</v>
      </c>
      <c r="D231" s="60">
        <v>5</v>
      </c>
      <c r="E231" s="60">
        <v>0.8</v>
      </c>
      <c r="F231" s="71">
        <f t="shared" si="6"/>
        <v>4</v>
      </c>
      <c r="G231" s="71">
        <f t="shared" si="7"/>
        <v>1</v>
      </c>
      <c r="H231" s="71">
        <v>1</v>
      </c>
      <c r="I231" s="69">
        <v>1</v>
      </c>
      <c r="J231" s="12">
        <v>63</v>
      </c>
      <c r="K231" s="76">
        <v>63</v>
      </c>
      <c r="L231" s="15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>
        <v>4</v>
      </c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</row>
    <row r="232" spans="1:131" ht="15" x14ac:dyDescent="0.25">
      <c r="A232" s="51">
        <v>3</v>
      </c>
      <c r="B232" s="25" t="s">
        <v>157</v>
      </c>
      <c r="C232" s="12" t="s">
        <v>0</v>
      </c>
      <c r="D232" s="60">
        <v>1</v>
      </c>
      <c r="E232" s="60">
        <v>2</v>
      </c>
      <c r="F232" s="71">
        <f t="shared" si="6"/>
        <v>2</v>
      </c>
      <c r="G232" s="71">
        <f t="shared" si="7"/>
        <v>1</v>
      </c>
      <c r="H232" s="71">
        <v>1</v>
      </c>
      <c r="I232" s="69">
        <v>1</v>
      </c>
      <c r="J232" s="12">
        <v>63</v>
      </c>
      <c r="K232" s="76">
        <v>63</v>
      </c>
      <c r="L232" s="15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>
        <v>2</v>
      </c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</row>
    <row r="233" spans="1:131" ht="15" x14ac:dyDescent="0.25">
      <c r="A233" s="51">
        <v>4</v>
      </c>
      <c r="B233" s="25" t="s">
        <v>147</v>
      </c>
      <c r="C233" s="12" t="s">
        <v>50</v>
      </c>
      <c r="D233" s="60">
        <v>800</v>
      </c>
      <c r="E233" s="60">
        <v>0.01</v>
      </c>
      <c r="F233" s="71">
        <f t="shared" si="6"/>
        <v>8</v>
      </c>
      <c r="G233" s="71">
        <f t="shared" si="7"/>
        <v>1</v>
      </c>
      <c r="H233" s="71">
        <v>1</v>
      </c>
      <c r="I233" s="69">
        <v>1</v>
      </c>
      <c r="J233" s="12">
        <v>64</v>
      </c>
      <c r="K233" s="76">
        <v>64</v>
      </c>
      <c r="L233" s="15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>
        <v>6</v>
      </c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</row>
    <row r="234" spans="1:131" ht="15" x14ac:dyDescent="0.25">
      <c r="A234" s="51">
        <v>5</v>
      </c>
      <c r="B234" s="25" t="s">
        <v>158</v>
      </c>
      <c r="C234" s="12" t="s">
        <v>50</v>
      </c>
      <c r="D234" s="60">
        <v>70</v>
      </c>
      <c r="E234" s="60">
        <v>0.03</v>
      </c>
      <c r="F234" s="71">
        <f t="shared" si="6"/>
        <v>2</v>
      </c>
      <c r="G234" s="71">
        <f t="shared" si="7"/>
        <v>1</v>
      </c>
      <c r="H234" s="71">
        <v>1</v>
      </c>
      <c r="I234" s="69">
        <v>1</v>
      </c>
      <c r="J234" s="12">
        <v>65</v>
      </c>
      <c r="K234" s="76">
        <v>65</v>
      </c>
      <c r="L234" s="15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>
        <v>2</v>
      </c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</row>
    <row r="235" spans="1:131" ht="15" x14ac:dyDescent="0.25">
      <c r="A235" s="51">
        <v>6</v>
      </c>
      <c r="B235" s="25" t="s">
        <v>159</v>
      </c>
      <c r="C235" s="12" t="s">
        <v>0</v>
      </c>
      <c r="D235" s="60">
        <v>1</v>
      </c>
      <c r="E235" s="60">
        <v>1</v>
      </c>
      <c r="F235" s="71">
        <f t="shared" si="6"/>
        <v>1</v>
      </c>
      <c r="G235" s="71">
        <f t="shared" si="7"/>
        <v>1</v>
      </c>
      <c r="H235" s="71">
        <v>1</v>
      </c>
      <c r="I235" s="69">
        <v>1</v>
      </c>
      <c r="J235" s="12">
        <v>63</v>
      </c>
      <c r="K235" s="76">
        <v>63</v>
      </c>
      <c r="L235" s="15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>
        <v>1</v>
      </c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</row>
    <row r="236" spans="1:131" ht="15" x14ac:dyDescent="0.25">
      <c r="A236" s="51">
        <v>7</v>
      </c>
      <c r="B236" s="25" t="s">
        <v>160</v>
      </c>
      <c r="C236" s="12" t="s">
        <v>50</v>
      </c>
      <c r="D236" s="60">
        <v>400</v>
      </c>
      <c r="E236" s="60">
        <v>0.04</v>
      </c>
      <c r="F236" s="71">
        <f t="shared" si="6"/>
        <v>16</v>
      </c>
      <c r="G236" s="71">
        <f t="shared" si="7"/>
        <v>2</v>
      </c>
      <c r="H236" s="71">
        <v>1</v>
      </c>
      <c r="I236" s="69">
        <v>2</v>
      </c>
      <c r="J236" s="12">
        <v>63</v>
      </c>
      <c r="K236" s="76">
        <v>64</v>
      </c>
      <c r="L236" s="15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>
        <v>8</v>
      </c>
      <c r="BW236" s="16">
        <v>8</v>
      </c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</row>
    <row r="237" spans="1:131" ht="15" x14ac:dyDescent="0.25">
      <c r="A237" s="51">
        <v>8</v>
      </c>
      <c r="B237" s="25" t="s">
        <v>161</v>
      </c>
      <c r="C237" s="12" t="s">
        <v>50</v>
      </c>
      <c r="D237" s="60">
        <v>680</v>
      </c>
      <c r="E237" s="60">
        <v>0.03</v>
      </c>
      <c r="F237" s="71">
        <f t="shared" si="6"/>
        <v>20</v>
      </c>
      <c r="G237" s="71">
        <f t="shared" si="7"/>
        <v>3</v>
      </c>
      <c r="H237" s="71">
        <v>1</v>
      </c>
      <c r="I237" s="69">
        <v>3</v>
      </c>
      <c r="J237" s="12">
        <v>63</v>
      </c>
      <c r="K237" s="76">
        <v>65</v>
      </c>
      <c r="L237" s="15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>
        <v>8</v>
      </c>
      <c r="BW237" s="16">
        <v>8</v>
      </c>
      <c r="BX237" s="16">
        <v>8</v>
      </c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</row>
    <row r="238" spans="1:131" ht="15" x14ac:dyDescent="0.25">
      <c r="A238" s="51">
        <v>9</v>
      </c>
      <c r="B238" s="25" t="s">
        <v>162</v>
      </c>
      <c r="C238" s="12" t="s">
        <v>0</v>
      </c>
      <c r="D238" s="60">
        <v>9</v>
      </c>
      <c r="E238" s="60">
        <v>0.22</v>
      </c>
      <c r="F238" s="71">
        <f t="shared" si="6"/>
        <v>2</v>
      </c>
      <c r="G238" s="71">
        <f t="shared" si="7"/>
        <v>1</v>
      </c>
      <c r="H238" s="71">
        <v>1</v>
      </c>
      <c r="I238" s="69">
        <v>1</v>
      </c>
      <c r="J238" s="12">
        <v>64</v>
      </c>
      <c r="K238" s="76">
        <v>64</v>
      </c>
      <c r="L238" s="15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>
        <v>2</v>
      </c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</row>
    <row r="239" spans="1:131" ht="12.75" customHeight="1" x14ac:dyDescent="0.2">
      <c r="A239" s="22" t="s">
        <v>22</v>
      </c>
      <c r="B239" s="21" t="s">
        <v>47</v>
      </c>
      <c r="C239" s="21"/>
      <c r="D239" s="61"/>
      <c r="E239" s="61"/>
      <c r="F239" s="71"/>
      <c r="G239" s="71"/>
      <c r="H239" s="71"/>
      <c r="I239" s="73"/>
      <c r="J239" s="12"/>
      <c r="K239" s="76"/>
      <c r="L239" s="15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</row>
    <row r="240" spans="1:131" ht="15" x14ac:dyDescent="0.25">
      <c r="A240" s="51">
        <v>1</v>
      </c>
      <c r="B240" s="25" t="s">
        <v>274</v>
      </c>
      <c r="C240" s="12" t="s">
        <v>0</v>
      </c>
      <c r="D240" s="60">
        <v>4</v>
      </c>
      <c r="E240" s="60">
        <v>0.25</v>
      </c>
      <c r="F240" s="71">
        <f t="shared" si="6"/>
        <v>1</v>
      </c>
      <c r="G240" s="71">
        <f t="shared" si="7"/>
        <v>1</v>
      </c>
      <c r="H240" s="71">
        <v>1</v>
      </c>
      <c r="I240" s="69">
        <v>1</v>
      </c>
      <c r="J240" s="12">
        <v>63</v>
      </c>
      <c r="K240" s="76">
        <v>63</v>
      </c>
      <c r="L240" s="15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>
        <v>1</v>
      </c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</row>
    <row r="241" spans="1:131" ht="15" x14ac:dyDescent="0.25">
      <c r="A241" s="51">
        <v>2</v>
      </c>
      <c r="B241" s="25" t="s">
        <v>275</v>
      </c>
      <c r="C241" s="12" t="s">
        <v>0</v>
      </c>
      <c r="D241" s="60">
        <v>1</v>
      </c>
      <c r="E241" s="60">
        <v>1</v>
      </c>
      <c r="F241" s="71">
        <f t="shared" si="6"/>
        <v>1</v>
      </c>
      <c r="G241" s="71">
        <f t="shared" si="7"/>
        <v>1</v>
      </c>
      <c r="H241" s="71">
        <v>1</v>
      </c>
      <c r="I241" s="69">
        <v>1</v>
      </c>
      <c r="J241" s="12">
        <v>63</v>
      </c>
      <c r="K241" s="76">
        <v>63</v>
      </c>
      <c r="L241" s="15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>
        <v>1</v>
      </c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</row>
    <row r="242" spans="1:131" ht="15" x14ac:dyDescent="0.25">
      <c r="A242" s="51">
        <v>3</v>
      </c>
      <c r="B242" s="25" t="s">
        <v>163</v>
      </c>
      <c r="C242" s="12" t="s">
        <v>0</v>
      </c>
      <c r="D242" s="60">
        <v>3</v>
      </c>
      <c r="E242" s="60">
        <v>5.33</v>
      </c>
      <c r="F242" s="71">
        <f t="shared" si="6"/>
        <v>16</v>
      </c>
      <c r="G242" s="71">
        <f t="shared" si="7"/>
        <v>2</v>
      </c>
      <c r="H242" s="71">
        <v>1</v>
      </c>
      <c r="I242" s="69">
        <v>2</v>
      </c>
      <c r="J242" s="12">
        <v>63</v>
      </c>
      <c r="K242" s="76">
        <v>64</v>
      </c>
      <c r="L242" s="15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>
        <v>8</v>
      </c>
      <c r="BW242" s="16">
        <v>8</v>
      </c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</row>
    <row r="243" spans="1:131" ht="26.25" x14ac:dyDescent="0.25">
      <c r="A243" s="51">
        <v>4</v>
      </c>
      <c r="B243" s="25" t="s">
        <v>164</v>
      </c>
      <c r="C243" s="12" t="s">
        <v>0</v>
      </c>
      <c r="D243" s="60">
        <v>1</v>
      </c>
      <c r="E243" s="60">
        <v>4</v>
      </c>
      <c r="F243" s="71">
        <f t="shared" si="6"/>
        <v>4</v>
      </c>
      <c r="G243" s="71">
        <f t="shared" si="7"/>
        <v>1</v>
      </c>
      <c r="H243" s="71">
        <v>1</v>
      </c>
      <c r="I243" s="69">
        <v>1</v>
      </c>
      <c r="J243" s="12">
        <v>65</v>
      </c>
      <c r="K243" s="76">
        <v>65</v>
      </c>
      <c r="L243" s="15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>
        <v>4</v>
      </c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</row>
    <row r="244" spans="1:131" ht="15" x14ac:dyDescent="0.25">
      <c r="A244" s="51">
        <v>5</v>
      </c>
      <c r="B244" s="25" t="s">
        <v>165</v>
      </c>
      <c r="C244" s="12" t="s">
        <v>0</v>
      </c>
      <c r="D244" s="60">
        <v>1</v>
      </c>
      <c r="E244" s="60">
        <v>4</v>
      </c>
      <c r="F244" s="71">
        <f t="shared" si="6"/>
        <v>4</v>
      </c>
      <c r="G244" s="71">
        <f t="shared" si="7"/>
        <v>1</v>
      </c>
      <c r="H244" s="71">
        <v>1</v>
      </c>
      <c r="I244" s="69">
        <v>1</v>
      </c>
      <c r="J244" s="12">
        <v>65</v>
      </c>
      <c r="K244" s="76">
        <v>65</v>
      </c>
      <c r="L244" s="15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>
        <v>4</v>
      </c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</row>
    <row r="245" spans="1:131" ht="15" x14ac:dyDescent="0.25">
      <c r="A245" s="51">
        <v>6</v>
      </c>
      <c r="B245" s="25" t="s">
        <v>220</v>
      </c>
      <c r="C245" s="12" t="s">
        <v>0</v>
      </c>
      <c r="D245" s="60">
        <v>4</v>
      </c>
      <c r="E245" s="60">
        <v>0.75</v>
      </c>
      <c r="F245" s="71">
        <f t="shared" si="6"/>
        <v>3</v>
      </c>
      <c r="G245" s="71">
        <f t="shared" si="7"/>
        <v>1</v>
      </c>
      <c r="H245" s="71">
        <v>1</v>
      </c>
      <c r="I245" s="69">
        <v>1</v>
      </c>
      <c r="J245" s="12">
        <v>64</v>
      </c>
      <c r="K245" s="76">
        <v>64</v>
      </c>
      <c r="L245" s="15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>
        <v>3</v>
      </c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</row>
    <row r="246" spans="1:131" ht="15" x14ac:dyDescent="0.25">
      <c r="A246" s="51">
        <v>7</v>
      </c>
      <c r="B246" s="25" t="s">
        <v>221</v>
      </c>
      <c r="C246" s="12" t="s">
        <v>0</v>
      </c>
      <c r="D246" s="60">
        <v>1</v>
      </c>
      <c r="E246" s="60">
        <v>2</v>
      </c>
      <c r="F246" s="71">
        <f t="shared" si="6"/>
        <v>2</v>
      </c>
      <c r="G246" s="71">
        <v>1</v>
      </c>
      <c r="H246" s="71">
        <v>1</v>
      </c>
      <c r="I246" s="69">
        <v>1</v>
      </c>
      <c r="J246" s="12">
        <v>65</v>
      </c>
      <c r="K246" s="76">
        <v>65</v>
      </c>
      <c r="L246" s="15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>
        <v>2</v>
      </c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</row>
    <row r="247" spans="1:131" x14ac:dyDescent="0.2">
      <c r="A247" s="24"/>
      <c r="B247" s="25"/>
      <c r="C247" s="12"/>
      <c r="D247" s="60"/>
      <c r="E247" s="60"/>
      <c r="F247" s="12"/>
      <c r="G247" s="69"/>
      <c r="H247" s="12"/>
      <c r="I247" s="69"/>
      <c r="J247" s="12"/>
      <c r="K247" s="76"/>
      <c r="L247" s="15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</row>
    <row r="248" spans="1:131" x14ac:dyDescent="0.2">
      <c r="A248" s="24"/>
      <c r="B248" s="25"/>
      <c r="C248" s="12"/>
      <c r="D248" s="60"/>
      <c r="E248" s="60"/>
      <c r="F248" s="12"/>
      <c r="G248" s="69"/>
      <c r="H248" s="12"/>
      <c r="I248" s="69"/>
      <c r="J248" s="12"/>
      <c r="K248" s="76"/>
      <c r="L248" s="15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</row>
    <row r="252" spans="1:131" s="32" customFormat="1" ht="15.75" x14ac:dyDescent="0.25">
      <c r="A252" s="30"/>
      <c r="B252" s="31" t="s">
        <v>4</v>
      </c>
      <c r="D252" s="64"/>
      <c r="E252" s="64"/>
      <c r="G252" s="88"/>
    </row>
    <row r="253" spans="1:131" s="32" customFormat="1" ht="15.75" x14ac:dyDescent="0.25">
      <c r="A253" s="30"/>
      <c r="B253" s="33" t="s">
        <v>5</v>
      </c>
      <c r="C253" s="92">
        <v>43357</v>
      </c>
      <c r="D253" s="91"/>
      <c r="E253" s="91"/>
      <c r="F253" s="91"/>
      <c r="G253" s="91"/>
      <c r="H253" s="91"/>
      <c r="I253" s="91"/>
      <c r="J253" s="91"/>
      <c r="K253" s="91"/>
    </row>
    <row r="254" spans="1:131" s="32" customFormat="1" ht="15.75" x14ac:dyDescent="0.25">
      <c r="A254" s="30"/>
      <c r="B254" s="33" t="s">
        <v>6</v>
      </c>
      <c r="C254" s="91" t="s">
        <v>288</v>
      </c>
      <c r="D254" s="91"/>
      <c r="E254" s="91"/>
      <c r="F254" s="91"/>
      <c r="G254" s="91"/>
      <c r="H254" s="91"/>
      <c r="I254" s="91"/>
      <c r="J254" s="91"/>
      <c r="K254" s="91"/>
    </row>
    <row r="255" spans="1:131" s="32" customFormat="1" ht="27" customHeight="1" x14ac:dyDescent="0.25">
      <c r="A255" s="30"/>
      <c r="B255" s="33" t="s">
        <v>8</v>
      </c>
      <c r="C255" s="91" t="s">
        <v>7</v>
      </c>
      <c r="D255" s="91"/>
      <c r="E255" s="91"/>
      <c r="F255" s="91"/>
      <c r="G255" s="91"/>
      <c r="H255" s="91"/>
      <c r="I255" s="91"/>
      <c r="J255" s="91"/>
      <c r="K255" s="91"/>
    </row>
    <row r="256" spans="1:131" s="32" customFormat="1" ht="15.75" x14ac:dyDescent="0.25">
      <c r="A256" s="30"/>
      <c r="B256" s="33" t="s">
        <v>9</v>
      </c>
      <c r="C256" s="91" t="s">
        <v>289</v>
      </c>
      <c r="D256" s="91"/>
      <c r="E256" s="91"/>
      <c r="F256" s="91"/>
      <c r="G256" s="91"/>
      <c r="H256" s="91"/>
      <c r="I256" s="91"/>
      <c r="J256" s="91"/>
      <c r="K256" s="91"/>
    </row>
    <row r="257" spans="1:11" s="32" customFormat="1" ht="15.75" x14ac:dyDescent="0.25">
      <c r="A257" s="30"/>
      <c r="B257" s="33" t="s">
        <v>10</v>
      </c>
      <c r="C257" s="91" t="s">
        <v>290</v>
      </c>
      <c r="D257" s="91"/>
      <c r="E257" s="91"/>
      <c r="F257" s="91"/>
      <c r="G257" s="91"/>
      <c r="H257" s="91"/>
      <c r="I257" s="91"/>
      <c r="J257" s="91"/>
      <c r="K257" s="91"/>
    </row>
  </sheetData>
  <autoFilter ref="A6:EA246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  <filterColumn colId="68" showButton="0"/>
    <filterColumn colId="69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5" showButton="0"/>
    <filterColumn colId="96" showButton="0"/>
    <filterColumn colId="97" showButton="0"/>
    <filterColumn colId="98" showButton="0"/>
    <filterColumn colId="99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5" showButton="0"/>
    <filterColumn colId="126" showButton="0"/>
    <filterColumn colId="127" showButton="0"/>
    <filterColumn colId="128" showButton="0"/>
    <filterColumn colId="129" showButton="0"/>
  </autoFilter>
  <mergeCells count="22">
    <mergeCell ref="A3:B3"/>
    <mergeCell ref="CX6:EA6"/>
    <mergeCell ref="BT6:CW6"/>
    <mergeCell ref="L8:BE8"/>
    <mergeCell ref="A6:A7"/>
    <mergeCell ref="B6:B7"/>
    <mergeCell ref="C6:C7"/>
    <mergeCell ref="D6:D7"/>
    <mergeCell ref="J6:J7"/>
    <mergeCell ref="I6:I7"/>
    <mergeCell ref="H6:H7"/>
    <mergeCell ref="K6:K7"/>
    <mergeCell ref="F6:F7"/>
    <mergeCell ref="G6:G7"/>
    <mergeCell ref="E6:E7"/>
    <mergeCell ref="L6:AO6"/>
    <mergeCell ref="AP6:BS6"/>
    <mergeCell ref="C257:K257"/>
    <mergeCell ref="C253:K253"/>
    <mergeCell ref="C254:K254"/>
    <mergeCell ref="C255:K255"/>
    <mergeCell ref="C256:K256"/>
  </mergeCells>
  <pageMargins left="0.70866141732283472" right="0.32" top="0.47" bottom="0.6" header="0.31496062992125984" footer="0.31496062992125984"/>
  <pageSetup paperSize="9" scale="63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LKG - MF - OP 7</vt:lpstr>
      <vt:lpstr>'LKG - MF - OP 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2018-07-05T05:40:21Z</cp:lastPrinted>
  <dcterms:created xsi:type="dcterms:W3CDTF">2014-09-04T17:24:56Z</dcterms:created>
  <dcterms:modified xsi:type="dcterms:W3CDTF">2019-01-09T12:21:59Z</dcterms:modified>
</cp:coreProperties>
</file>